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1"/>
  </bookViews>
  <sheets>
    <sheet name="RASHODI 2019-2021" sheetId="1" r:id="rId1"/>
    <sheet name="PRIHODI 2019-2021" sheetId="2" r:id="rId2"/>
  </sheets>
  <calcPr calcId="145621"/>
</workbook>
</file>

<file path=xl/calcChain.xml><?xml version="1.0" encoding="utf-8"?>
<calcChain xmlns="http://schemas.openxmlformats.org/spreadsheetml/2006/main">
  <c r="L49" i="1" l="1"/>
  <c r="D26" i="1" l="1"/>
  <c r="L12" i="1" l="1"/>
  <c r="N48" i="1" l="1"/>
  <c r="N41" i="1"/>
  <c r="N40" i="1"/>
  <c r="M11" i="1" l="1"/>
  <c r="N59" i="1"/>
  <c r="N65" i="1"/>
  <c r="N15" i="1"/>
  <c r="N17" i="1"/>
  <c r="M15" i="1"/>
  <c r="N11" i="1"/>
  <c r="G9" i="1"/>
  <c r="G65" i="1"/>
  <c r="N56" i="1" l="1"/>
  <c r="N55" i="1" s="1"/>
  <c r="N10" i="1"/>
  <c r="G56" i="1"/>
  <c r="G55" i="1" s="1"/>
  <c r="G67" i="1" s="1"/>
  <c r="F18" i="2" l="1"/>
  <c r="C11" i="1" l="1"/>
  <c r="D11" i="1"/>
  <c r="E11" i="1"/>
  <c r="F11" i="1"/>
  <c r="H11" i="1"/>
  <c r="L66" i="1"/>
  <c r="L64" i="1"/>
  <c r="L63" i="1"/>
  <c r="L62" i="1"/>
  <c r="L61" i="1"/>
  <c r="L60" i="1"/>
  <c r="L58" i="1"/>
  <c r="L54" i="1"/>
  <c r="M54" i="1" s="1"/>
  <c r="N54" i="1" s="1"/>
  <c r="L53" i="1"/>
  <c r="M53" i="1" s="1"/>
  <c r="N53" i="1" s="1"/>
  <c r="L52" i="1"/>
  <c r="M52" i="1" s="1"/>
  <c r="L48" i="1"/>
  <c r="L47" i="1"/>
  <c r="N47" i="1" s="1"/>
  <c r="L46" i="1"/>
  <c r="M46" i="1" s="1"/>
  <c r="L45" i="1"/>
  <c r="M45" i="1" s="1"/>
  <c r="N45" i="1" s="1"/>
  <c r="L44" i="1"/>
  <c r="L42" i="1"/>
  <c r="M42" i="1" s="1"/>
  <c r="N42" i="1" s="1"/>
  <c r="L41" i="1"/>
  <c r="L40" i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L35" i="1"/>
  <c r="M35" i="1" s="1"/>
  <c r="N35" i="1" s="1"/>
  <c r="L34" i="1"/>
  <c r="M34" i="1" s="1"/>
  <c r="N34" i="1" s="1"/>
  <c r="L32" i="1"/>
  <c r="M32" i="1" s="1"/>
  <c r="N32" i="1" s="1"/>
  <c r="L31" i="1"/>
  <c r="M31" i="1" s="1"/>
  <c r="N31" i="1" s="1"/>
  <c r="L30" i="1"/>
  <c r="M30" i="1" s="1"/>
  <c r="N30" i="1" s="1"/>
  <c r="L29" i="1"/>
  <c r="L28" i="1"/>
  <c r="M28" i="1" s="1"/>
  <c r="N28" i="1" s="1"/>
  <c r="L27" i="1"/>
  <c r="M27" i="1" s="1"/>
  <c r="N27" i="1" s="1"/>
  <c r="L25" i="1"/>
  <c r="M25" i="1" s="1"/>
  <c r="L24" i="1"/>
  <c r="L23" i="1"/>
  <c r="L22" i="1"/>
  <c r="M22" i="1" s="1"/>
  <c r="N22" i="1" s="1"/>
  <c r="L16" i="1"/>
  <c r="L14" i="1"/>
  <c r="L13" i="1"/>
  <c r="H59" i="1"/>
  <c r="N43" i="1" l="1"/>
  <c r="M43" i="1"/>
  <c r="N46" i="1"/>
  <c r="C19" i="1"/>
  <c r="L19" i="1" s="1"/>
  <c r="C18" i="1"/>
  <c r="L18" i="1" s="1"/>
  <c r="N33" i="1"/>
  <c r="N52" i="1"/>
  <c r="N51" i="1" s="1"/>
  <c r="N50" i="1" s="1"/>
  <c r="M51" i="1"/>
  <c r="M50" i="1" s="1"/>
  <c r="M24" i="1"/>
  <c r="L21" i="1"/>
  <c r="N26" i="1"/>
  <c r="G18" i="2"/>
  <c r="E18" i="2"/>
  <c r="F43" i="1"/>
  <c r="J51" i="1"/>
  <c r="J50" i="1" s="1"/>
  <c r="I51" i="1"/>
  <c r="I50" i="1" s="1"/>
  <c r="F51" i="1"/>
  <c r="F50" i="1" s="1"/>
  <c r="K17" i="1"/>
  <c r="J17" i="1"/>
  <c r="F26" i="1"/>
  <c r="J43" i="1"/>
  <c r="I43" i="1"/>
  <c r="J33" i="1"/>
  <c r="I33" i="1"/>
  <c r="J26" i="1"/>
  <c r="I26" i="1"/>
  <c r="F21" i="1"/>
  <c r="J21" i="1"/>
  <c r="I21" i="1"/>
  <c r="K15" i="1"/>
  <c r="J15" i="1"/>
  <c r="I15" i="1"/>
  <c r="F15" i="1"/>
  <c r="E15" i="1"/>
  <c r="D15" i="1"/>
  <c r="J11" i="1"/>
  <c r="I11" i="1"/>
  <c r="I10" i="1" s="1"/>
  <c r="J65" i="1"/>
  <c r="I65" i="1"/>
  <c r="F65" i="1"/>
  <c r="J59" i="1"/>
  <c r="I59" i="1"/>
  <c r="J57" i="1"/>
  <c r="I57" i="1"/>
  <c r="H26" i="1"/>
  <c r="H33" i="1"/>
  <c r="H43" i="1"/>
  <c r="H15" i="1"/>
  <c r="M17" i="1"/>
  <c r="M10" i="1" s="1"/>
  <c r="M26" i="1"/>
  <c r="M33" i="1"/>
  <c r="M59" i="1"/>
  <c r="M65" i="1"/>
  <c r="H17" i="1"/>
  <c r="H10" i="1" s="1"/>
  <c r="F17" i="1"/>
  <c r="F10" i="1" s="1"/>
  <c r="E17" i="1"/>
  <c r="E10" i="1" s="1"/>
  <c r="C51" i="1"/>
  <c r="F57" i="1"/>
  <c r="F59" i="1"/>
  <c r="D17" i="1"/>
  <c r="D10" i="1" s="1"/>
  <c r="M56" i="1" l="1"/>
  <c r="M55" i="1" s="1"/>
  <c r="N24" i="1"/>
  <c r="N21" i="1" s="1"/>
  <c r="M21" i="1"/>
  <c r="F56" i="1"/>
  <c r="I56" i="1"/>
  <c r="J56" i="1"/>
  <c r="J10" i="1"/>
  <c r="F20" i="1"/>
  <c r="F9" i="1" s="1"/>
  <c r="J20" i="1"/>
  <c r="I20" i="1"/>
  <c r="I9" i="1" s="1"/>
  <c r="M20" i="1" l="1"/>
  <c r="M9" i="1" s="1"/>
  <c r="M67" i="1" s="1"/>
  <c r="N20" i="1"/>
  <c r="N9" i="1" s="1"/>
  <c r="N67" i="1" s="1"/>
  <c r="J9" i="1"/>
  <c r="I55" i="1"/>
  <c r="I67" i="1"/>
  <c r="F55" i="1"/>
  <c r="F67" i="1"/>
  <c r="J55" i="1"/>
  <c r="J67" i="1"/>
  <c r="C21" i="1"/>
  <c r="C43" i="1" l="1"/>
  <c r="D43" i="1"/>
  <c r="E43" i="1"/>
  <c r="K43" i="1"/>
  <c r="L43" i="1" l="1"/>
  <c r="C17" i="1"/>
  <c r="L17" i="1" s="1"/>
  <c r="C15" i="1"/>
  <c r="K11" i="1"/>
  <c r="K26" i="1"/>
  <c r="E26" i="1"/>
  <c r="C26" i="1"/>
  <c r="K33" i="1"/>
  <c r="E33" i="1"/>
  <c r="D33" i="1"/>
  <c r="C33" i="1"/>
  <c r="K51" i="1"/>
  <c r="H51" i="1"/>
  <c r="H50" i="1" s="1"/>
  <c r="E51" i="1"/>
  <c r="E50" i="1" s="1"/>
  <c r="D51" i="1"/>
  <c r="K57" i="1"/>
  <c r="H57" i="1"/>
  <c r="E57" i="1"/>
  <c r="D57" i="1"/>
  <c r="C57" i="1"/>
  <c r="K59" i="1"/>
  <c r="E59" i="1"/>
  <c r="D59" i="1"/>
  <c r="C59" i="1"/>
  <c r="K65" i="1"/>
  <c r="H65" i="1"/>
  <c r="E65" i="1"/>
  <c r="D65" i="1"/>
  <c r="C65" i="1"/>
  <c r="H21" i="1"/>
  <c r="E21" i="1"/>
  <c r="D21" i="1"/>
  <c r="L59" i="1" l="1"/>
  <c r="L57" i="1"/>
  <c r="K10" i="1"/>
  <c r="L11" i="1"/>
  <c r="L33" i="1"/>
  <c r="L26" i="1"/>
  <c r="L15" i="1"/>
  <c r="C10" i="1"/>
  <c r="L65" i="1"/>
  <c r="L51" i="1"/>
  <c r="D50" i="1"/>
  <c r="K50" i="1"/>
  <c r="H56" i="1"/>
  <c r="H55" i="1" s="1"/>
  <c r="H20" i="1"/>
  <c r="H9" i="1" s="1"/>
  <c r="D20" i="1"/>
  <c r="D9" i="1" s="1"/>
  <c r="E20" i="1"/>
  <c r="C56" i="1"/>
  <c r="D56" i="1"/>
  <c r="K56" i="1"/>
  <c r="E56" i="1"/>
  <c r="C20" i="1"/>
  <c r="L20" i="1" l="1"/>
  <c r="D55" i="1"/>
  <c r="D67" i="1"/>
  <c r="C55" i="1"/>
  <c r="E9" i="1"/>
  <c r="K55" i="1"/>
  <c r="K67" i="1"/>
  <c r="L10" i="1"/>
  <c r="K9" i="1"/>
  <c r="E55" i="1"/>
  <c r="L56" i="1"/>
  <c r="L55" i="1" s="1"/>
  <c r="E67" i="1"/>
  <c r="H67" i="1"/>
  <c r="C50" i="1" l="1"/>
  <c r="C67" i="1" s="1"/>
  <c r="L50" i="1" l="1"/>
  <c r="L9" i="1" s="1"/>
  <c r="L67" i="1" s="1"/>
  <c r="C9" i="1"/>
</calcChain>
</file>

<file path=xl/sharedStrings.xml><?xml version="1.0" encoding="utf-8"?>
<sst xmlns="http://schemas.openxmlformats.org/spreadsheetml/2006/main" count="107" uniqueCount="101">
  <si>
    <t>Br. ek. klas.</t>
  </si>
  <si>
    <t>Naziv računa rashoda/izdataka</t>
  </si>
  <si>
    <t>Rashodi za zaposlene</t>
  </si>
  <si>
    <t>Plaće za zaposlene</t>
  </si>
  <si>
    <t>Materijalni rashodi</t>
  </si>
  <si>
    <t>Službena putovanja</t>
  </si>
  <si>
    <t>Stručno usavršavanje zaposlenika</t>
  </si>
  <si>
    <t>Materijal i sirovine</t>
  </si>
  <si>
    <t>Energija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</si>
  <si>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</si>
  <si>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</si>
  <si>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</si>
  <si>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</si>
  <si>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</si>
  <si>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</si>
  <si>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</si>
  <si>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</si>
  <si>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</si>
  <si>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</si>
  <si>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</si>
  <si>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</si>
  <si>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</si>
  <si>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</si>
  <si>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Zatezne kamate</t>
  </si>
  <si>
    <t>Ostali nespomenuti financijski rashodi</t>
  </si>
  <si>
    <t>Poslovni objekti</t>
  </si>
  <si>
    <t>Uredska oprema i namještaj</t>
  </si>
  <si>
    <t xml:space="preserve">Knjige </t>
  </si>
  <si>
    <t>M.P.</t>
  </si>
  <si>
    <t>Ostali nesp. rashodi poslovanja</t>
  </si>
  <si>
    <t>Mat. i dijel. za tek. Invest. održavanje</t>
  </si>
  <si>
    <t>Sitni inventar</t>
  </si>
  <si>
    <t>Rashodi za nabavu dugotrajne imovine</t>
  </si>
  <si>
    <t>Plaće za prek. rad</t>
  </si>
  <si>
    <t>Bankarske usluge</t>
  </si>
  <si>
    <t>Plaće(bruto)</t>
  </si>
  <si>
    <t>Plaće za posebne uvj.rada</t>
  </si>
  <si>
    <t>Ostali rashodi za zaposlene</t>
  </si>
  <si>
    <t>Dop..za obv.osig.u sl.nezapo.</t>
  </si>
  <si>
    <t>Naknade troškova zaposlenima</t>
  </si>
  <si>
    <t>Naknade za prijevoz</t>
  </si>
  <si>
    <t>Rashodi za materijal i energiju</t>
  </si>
  <si>
    <t>Rashodi za usluge</t>
  </si>
  <si>
    <t>Ostali nes.rashodi</t>
  </si>
  <si>
    <t>Ostali fin.rashodi</t>
  </si>
  <si>
    <t>Građevinski objekti</t>
  </si>
  <si>
    <t>Postrojenja i oprema</t>
  </si>
  <si>
    <t>Medicinska i lab.oprema</t>
  </si>
  <si>
    <t>Uredski mat. i ostali mat. rashodi</t>
  </si>
  <si>
    <t>Pristojbe i naknade</t>
  </si>
  <si>
    <t>RASHODI</t>
  </si>
  <si>
    <t>PRIHODI</t>
  </si>
  <si>
    <t>UKUPNO</t>
  </si>
  <si>
    <t>Komunikacijska oprema</t>
  </si>
  <si>
    <t>Oprema za održavanje</t>
  </si>
  <si>
    <t>Ostale naknade troškova</t>
  </si>
  <si>
    <t>Opći prihodi i primici-Grad Zagreb</t>
  </si>
  <si>
    <t>Tekuće pomoći iz proračunu MZOS</t>
  </si>
  <si>
    <t>Školarine</t>
  </si>
  <si>
    <t>Ostali prihodi/Realizacija programa javnih</t>
  </si>
  <si>
    <t>Prihodi od nadležnog proračuna</t>
  </si>
  <si>
    <t>Stambeni objekti</t>
  </si>
  <si>
    <t>Dop.za obv.zdr.osig.</t>
  </si>
  <si>
    <t>Predsjednica Školskog odbora</t>
  </si>
  <si>
    <t>Marina Bilić,dipl.ing.</t>
  </si>
  <si>
    <t>KLASA:</t>
  </si>
  <si>
    <t>URBROJ:</t>
  </si>
  <si>
    <t>Korisnik proračuna-SŠ/UD: XV GIMNAZIJA, ZAGREB, Jordanovac 8</t>
  </si>
  <si>
    <t>RKPD:16682</t>
  </si>
  <si>
    <t>OIB 24358183010</t>
  </si>
  <si>
    <t>Ljiljana Crnković , prof.</t>
  </si>
  <si>
    <t>Vlastiti prihodi-najam prostora</t>
  </si>
  <si>
    <t>Vlastiti prihodi-Realizacija programa javnih potreba</t>
  </si>
  <si>
    <t>Prihodi od kamata</t>
  </si>
  <si>
    <t>Prihodi za posebne namjene-IB</t>
  </si>
  <si>
    <t>Prihodi za posebne namjene-ACSL</t>
  </si>
  <si>
    <t>Prihodi za posebne namjene-Izleti učenika</t>
  </si>
  <si>
    <t>potreba /Sportski klubovi</t>
  </si>
  <si>
    <t>Sportska oprema</t>
  </si>
  <si>
    <t>Prihodi za nabanu nef.imovine</t>
  </si>
  <si>
    <t>Prihodi od prodaje nefin.imov.</t>
  </si>
  <si>
    <t>Prihodi od pruženih usluga</t>
  </si>
  <si>
    <t>Ravnateljica:</t>
  </si>
  <si>
    <t>FINANCIJSKI PLAN 2019  PROCJENA 2020-2021</t>
  </si>
  <si>
    <t>UKUPNO RASHODI 2019</t>
  </si>
  <si>
    <t>PROCJENA 2020</t>
  </si>
  <si>
    <t>PROCJENA 2021</t>
  </si>
  <si>
    <t>OIB 24358183101</t>
  </si>
  <si>
    <t>12(3+4+5+6+7+8+9+10+11)</t>
  </si>
  <si>
    <t xml:space="preserve">     MZO</t>
  </si>
  <si>
    <t>Školski odbor/stručni ispiti</t>
  </si>
  <si>
    <t>Vlastiti prihodi-Zakasnina</t>
  </si>
  <si>
    <t>Zakasnina</t>
  </si>
  <si>
    <t>Školska shema-voće</t>
  </si>
  <si>
    <t>Tekuće donacije-Agencije-Izleti učenika</t>
  </si>
  <si>
    <t>Tekuće donacije-ACSL</t>
  </si>
  <si>
    <t>003-00/18-01/36</t>
  </si>
  <si>
    <t>251-94-08-18-1</t>
  </si>
  <si>
    <t>U Zagrebu, 14.12.2018.</t>
  </si>
  <si>
    <t>RASHODI POSLOVANJA</t>
  </si>
  <si>
    <t>RASHODI ZA NABAVU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</si>
</sst>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MS Sans Serif"/>
      <family val="2"/>
      <charset val="238"/>
    </font>
    <font>
      <b/>
      <u/>
      <sz val="12"/>
      <color indexed="8"/>
      <name val="MS Sans Serif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indexed="8"/>
      <name val="MS Sans Serif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8"/>
      <color indexed="8"/>
      <name val="MS Sans Serif"/>
      <family val="2"/>
      <charset val="238"/>
    </font>
    <font>
      <u/>
      <sz val="18"/>
      <color indexed="12"/>
      <name val="MS Sans Serif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0" fillId="0" borderId="0"/>
    <xf numFmtId="0" fontId="16" fillId="4" borderId="1" applyNumberFormat="0" applyFont="0" applyAlignment="0" applyProtection="0"/>
    <xf numFmtId="0" fontId="23" fillId="0" borderId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3" fontId="22" fillId="0" borderId="11" xfId="1" applyNumberFormat="1" applyFont="1" applyBorder="1"/>
    <xf numFmtId="4" fontId="0" fillId="0" borderId="0" xfId="0" applyNumberFormat="1"/>
    <xf numFmtId="0" fontId="22" fillId="0" borderId="0" xfId="1" applyFont="1" applyFill="1" applyBorder="1" applyAlignment="1">
      <alignment horizontal="left"/>
    </xf>
    <xf numFmtId="0" fontId="26" fillId="0" borderId="0" xfId="0" applyFont="1"/>
    <xf numFmtId="0" fontId="22" fillId="0" borderId="0" xfId="1" applyFont="1" applyFill="1" applyBorder="1" applyAlignment="1">
      <alignment horizontal="center"/>
    </xf>
    <xf numFmtId="0" fontId="27" fillId="0" borderId="0" xfId="0" applyFont="1"/>
    <xf numFmtId="3" fontId="21" fillId="0" borderId="11" xfId="1" quotePrefix="1" applyNumberFormat="1" applyFont="1" applyBorder="1" applyAlignment="1">
      <alignment horizontal="lef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/>
    <xf numFmtId="0" fontId="22" fillId="0" borderId="0" xfId="1" applyFont="1" applyFill="1" applyBorder="1" applyAlignment="1">
      <alignment horizontal="left"/>
    </xf>
    <xf numFmtId="0" fontId="32" fillId="0" borderId="0" xfId="1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33" fillId="0" borderId="0" xfId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/>
    </xf>
    <xf numFmtId="0" fontId="34" fillId="0" borderId="15" xfId="0" applyFont="1" applyBorder="1"/>
    <xf numFmtId="0" fontId="34" fillId="0" borderId="16" xfId="0" applyFont="1" applyBorder="1"/>
    <xf numFmtId="0" fontId="34" fillId="0" borderId="13" xfId="0" applyFont="1" applyBorder="1"/>
    <xf numFmtId="0" fontId="36" fillId="0" borderId="14" xfId="1" applyNumberFormat="1" applyFont="1" applyFill="1" applyBorder="1" applyAlignment="1" applyProtection="1"/>
    <xf numFmtId="3" fontId="35" fillId="0" borderId="15" xfId="1" applyNumberFormat="1" applyFont="1" applyBorder="1"/>
    <xf numFmtId="3" fontId="35" fillId="0" borderId="16" xfId="1" applyNumberFormat="1" applyFont="1" applyBorder="1"/>
    <xf numFmtId="0" fontId="37" fillId="0" borderId="0" xfId="0" applyFont="1"/>
    <xf numFmtId="3" fontId="38" fillId="0" borderId="11" xfId="1" quotePrefix="1" applyNumberFormat="1" applyFont="1" applyBorder="1" applyAlignment="1">
      <alignment horizontal="left"/>
    </xf>
    <xf numFmtId="3" fontId="39" fillId="0" borderId="11" xfId="1" applyNumberFormat="1" applyFont="1" applyBorder="1"/>
    <xf numFmtId="3" fontId="39" fillId="0" borderId="0" xfId="1" applyNumberFormat="1" applyFont="1" applyBorder="1"/>
    <xf numFmtId="0" fontId="40" fillId="0" borderId="0" xfId="0" applyFont="1"/>
    <xf numFmtId="0" fontId="41" fillId="0" borderId="0" xfId="0" applyFont="1"/>
    <xf numFmtId="0" fontId="37" fillId="0" borderId="0" xfId="0" applyFont="1" applyAlignment="1">
      <alignment horizontal="center"/>
    </xf>
    <xf numFmtId="0" fontId="37" fillId="0" borderId="10" xfId="0" applyFont="1" applyBorder="1"/>
    <xf numFmtId="4" fontId="37" fillId="0" borderId="0" xfId="0" applyNumberFormat="1" applyFont="1" applyBorder="1"/>
    <xf numFmtId="0" fontId="37" fillId="0" borderId="12" xfId="0" applyFont="1" applyBorder="1"/>
    <xf numFmtId="0" fontId="37" fillId="0" borderId="0" xfId="0" applyFont="1" applyBorder="1"/>
    <xf numFmtId="0" fontId="42" fillId="0" borderId="0" xfId="1" applyNumberFormat="1" applyFont="1" applyFill="1" applyBorder="1" applyAlignment="1" applyProtection="1"/>
    <xf numFmtId="0" fontId="42" fillId="0" borderId="17" xfId="1" applyNumberFormat="1" applyFont="1" applyFill="1" applyBorder="1" applyAlignment="1" applyProtection="1"/>
    <xf numFmtId="4" fontId="42" fillId="0" borderId="0" xfId="1" applyNumberFormat="1" applyFont="1" applyFill="1" applyBorder="1" applyAlignment="1" applyProtection="1"/>
    <xf numFmtId="3" fontId="38" fillId="0" borderId="0" xfId="1" applyNumberFormat="1" applyFont="1" applyBorder="1" applyAlignment="1">
      <alignment horizontal="left"/>
    </xf>
    <xf numFmtId="0" fontId="39" fillId="0" borderId="10" xfId="1" applyNumberFormat="1" applyFont="1" applyBorder="1"/>
    <xf numFmtId="4" fontId="39" fillId="0" borderId="0" xfId="1" applyNumberFormat="1" applyFont="1" applyBorder="1"/>
    <xf numFmtId="3" fontId="39" fillId="0" borderId="0" xfId="1" applyNumberFormat="1" applyFont="1"/>
    <xf numFmtId="3" fontId="43" fillId="0" borderId="0" xfId="35" applyNumberFormat="1" applyFont="1" applyBorder="1" applyAlignment="1" applyProtection="1">
      <alignment horizontal="left"/>
    </xf>
    <xf numFmtId="3" fontId="39" fillId="0" borderId="0" xfId="1" applyNumberFormat="1" applyFont="1" applyBorder="1" applyAlignment="1">
      <alignment wrapText="1"/>
    </xf>
    <xf numFmtId="4" fontId="38" fillId="0" borderId="0" xfId="1" applyNumberFormat="1" applyFont="1"/>
    <xf numFmtId="3" fontId="37" fillId="0" borderId="10" xfId="0" applyNumberFormat="1" applyFont="1" applyBorder="1"/>
    <xf numFmtId="3" fontId="42" fillId="0" borderId="10" xfId="1" applyNumberFormat="1" applyFont="1" applyFill="1" applyBorder="1" applyAlignment="1" applyProtection="1"/>
    <xf numFmtId="3" fontId="39" fillId="0" borderId="10" xfId="1" applyNumberFormat="1" applyFont="1" applyBorder="1"/>
    <xf numFmtId="3" fontId="39" fillId="0" borderId="10" xfId="1" applyNumberFormat="1" applyFont="1" applyBorder="1" applyAlignment="1">
      <alignment wrapText="1"/>
    </xf>
    <xf numFmtId="3" fontId="38" fillId="0" borderId="0" xfId="1" applyNumberFormat="1" applyFont="1"/>
    <xf numFmtId="0" fontId="44" fillId="0" borderId="0" xfId="0" applyFont="1"/>
    <xf numFmtId="0" fontId="44" fillId="20" borderId="0" xfId="0" applyFont="1" applyFill="1"/>
    <xf numFmtId="0" fontId="21" fillId="19" borderId="10" xfId="39" applyFont="1" applyFill="1" applyBorder="1" applyAlignment="1">
      <alignment horizontal="center"/>
    </xf>
    <xf numFmtId="3" fontId="21" fillId="19" borderId="10" xfId="1" applyNumberFormat="1" applyFont="1" applyFill="1" applyBorder="1" applyAlignment="1">
      <alignment horizontal="right"/>
    </xf>
    <xf numFmtId="3" fontId="26" fillId="19" borderId="10" xfId="0" applyNumberFormat="1" applyFont="1" applyFill="1" applyBorder="1"/>
    <xf numFmtId="0" fontId="45" fillId="0" borderId="10" xfId="1" applyNumberFormat="1" applyFont="1" applyBorder="1" applyAlignment="1">
      <alignment horizontal="center" vertical="center" wrapText="1"/>
    </xf>
    <xf numFmtId="3" fontId="45" fillId="0" borderId="10" xfId="1" quotePrefix="1" applyNumberFormat="1" applyFont="1" applyBorder="1" applyAlignment="1">
      <alignment horizontal="center" vertical="center" wrapText="1"/>
    </xf>
    <xf numFmtId="3" fontId="45" fillId="0" borderId="10" xfId="1" applyNumberFormat="1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left"/>
    </xf>
    <xf numFmtId="0" fontId="25" fillId="0" borderId="10" xfId="39" applyFont="1" applyFill="1" applyBorder="1" applyAlignment="1">
      <alignment horizontal="center" wrapText="1"/>
    </xf>
    <xf numFmtId="0" fontId="21" fillId="18" borderId="10" xfId="1" applyNumberFormat="1" applyFont="1" applyFill="1" applyBorder="1" applyAlignment="1" applyProtection="1">
      <alignment horizontal="center" vertical="center" wrapText="1"/>
    </xf>
    <xf numFmtId="0" fontId="33" fillId="0" borderId="12" xfId="1" applyNumberFormat="1" applyFont="1" applyBorder="1" applyAlignment="1">
      <alignment horizontal="center" vertical="center" wrapText="1"/>
    </xf>
    <xf numFmtId="0" fontId="33" fillId="18" borderId="12" xfId="1" applyNumberFormat="1" applyFont="1" applyFill="1" applyBorder="1" applyAlignment="1" applyProtection="1">
      <alignment horizontal="center" vertical="center" wrapText="1"/>
    </xf>
    <xf numFmtId="3" fontId="33" fillId="0" borderId="12" xfId="1" applyNumberFormat="1" applyFont="1" applyBorder="1" applyAlignment="1">
      <alignment horizontal="center" vertical="center" wrapText="1"/>
    </xf>
    <xf numFmtId="3" fontId="37" fillId="0" borderId="0" xfId="0" applyNumberFormat="1" applyFont="1"/>
    <xf numFmtId="3" fontId="46" fillId="0" borderId="10" xfId="1" applyNumberFormat="1" applyFont="1" applyFill="1" applyBorder="1" applyAlignment="1">
      <alignment horizontal="right"/>
    </xf>
    <xf numFmtId="3" fontId="25" fillId="20" borderId="10" xfId="1" applyNumberFormat="1" applyFont="1" applyFill="1" applyBorder="1" applyAlignment="1">
      <alignment horizontal="right"/>
    </xf>
    <xf numFmtId="3" fontId="47" fillId="0" borderId="10" xfId="0" applyNumberFormat="1" applyFont="1" applyBorder="1"/>
    <xf numFmtId="3" fontId="46" fillId="20" borderId="10" xfId="1" applyNumberFormat="1" applyFont="1" applyFill="1" applyBorder="1" applyAlignment="1">
      <alignment horizontal="right"/>
    </xf>
    <xf numFmtId="0" fontId="25" fillId="20" borderId="10" xfId="39" applyFont="1" applyFill="1" applyBorder="1" applyAlignment="1">
      <alignment horizontal="center" wrapText="1"/>
    </xf>
    <xf numFmtId="3" fontId="48" fillId="20" borderId="10" xfId="0" applyNumberFormat="1" applyFont="1" applyFill="1" applyBorder="1"/>
    <xf numFmtId="3" fontId="25" fillId="0" borderId="10" xfId="1" applyNumberFormat="1" applyFont="1" applyFill="1" applyBorder="1" applyAlignment="1">
      <alignment horizontal="right"/>
    </xf>
    <xf numFmtId="0" fontId="46" fillId="0" borderId="10" xfId="39" applyFont="1" applyFill="1" applyBorder="1" applyAlignment="1">
      <alignment horizontal="center" wrapText="1"/>
    </xf>
    <xf numFmtId="0" fontId="25" fillId="2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center"/>
    </xf>
    <xf numFmtId="3" fontId="48" fillId="0" borderId="10" xfId="0" applyNumberFormat="1" applyFont="1" applyBorder="1"/>
    <xf numFmtId="0" fontId="46" fillId="0" borderId="10" xfId="39" applyFont="1" applyBorder="1" applyAlignment="1">
      <alignment horizontal="center"/>
    </xf>
    <xf numFmtId="0" fontId="25" fillId="0" borderId="10" xfId="39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0" fillId="0" borderId="10" xfId="0" applyFont="1" applyBorder="1"/>
    <xf numFmtId="3" fontId="21" fillId="0" borderId="10" xfId="1" applyNumberFormat="1" applyFont="1" applyBorder="1" applyAlignment="1">
      <alignment horizontal="center" vertical="center" wrapText="1"/>
    </xf>
    <xf numFmtId="4" fontId="45" fillId="0" borderId="0" xfId="1" applyNumberFormat="1" applyFont="1" applyFill="1" applyBorder="1" applyAlignment="1">
      <alignment horizontal="left"/>
    </xf>
    <xf numFmtId="4" fontId="30" fillId="0" borderId="0" xfId="0" applyNumberFormat="1" applyFont="1"/>
    <xf numFmtId="0" fontId="49" fillId="0" borderId="0" xfId="1" applyFont="1" applyBorder="1" applyAlignment="1">
      <alignment horizontal="left"/>
    </xf>
    <xf numFmtId="0" fontId="49" fillId="0" borderId="0" xfId="1" applyFont="1" applyBorder="1" applyAlignment="1">
      <alignment horizontal="center"/>
    </xf>
    <xf numFmtId="0" fontId="49" fillId="0" borderId="0" xfId="1" applyFont="1" applyFill="1"/>
    <xf numFmtId="0" fontId="49" fillId="0" borderId="0" xfId="1" applyFont="1" applyFill="1" applyBorder="1" applyAlignment="1">
      <alignment horizontal="left"/>
    </xf>
    <xf numFmtId="0" fontId="49" fillId="0" borderId="0" xfId="1" applyFont="1" applyFill="1" applyBorder="1" applyAlignment="1">
      <alignment horizontal="center"/>
    </xf>
    <xf numFmtId="0" fontId="25" fillId="0" borderId="10" xfId="1" applyNumberFormat="1" applyFont="1" applyBorder="1" applyAlignment="1">
      <alignment horizontal="center" vertical="center" wrapText="1"/>
    </xf>
    <xf numFmtId="3" fontId="25" fillId="0" borderId="10" xfId="1" applyNumberFormat="1" applyFont="1" applyBorder="1" applyAlignment="1">
      <alignment horizontal="center" vertical="center" wrapText="1"/>
    </xf>
    <xf numFmtId="3" fontId="31" fillId="0" borderId="12" xfId="1" applyNumberFormat="1" applyFont="1" applyBorder="1" applyAlignment="1">
      <alignment horizontal="center" vertical="center" wrapText="1"/>
    </xf>
    <xf numFmtId="0" fontId="51" fillId="0" borderId="12" xfId="1" applyNumberFormat="1" applyFont="1" applyBorder="1" applyAlignment="1">
      <alignment horizontal="center" vertical="center" wrapText="1"/>
    </xf>
    <xf numFmtId="0" fontId="52" fillId="0" borderId="10" xfId="1" applyNumberFormat="1" applyFont="1" applyBorder="1" applyAlignment="1">
      <alignment horizontal="center" vertical="center" wrapText="1"/>
    </xf>
    <xf numFmtId="0" fontId="53" fillId="0" borderId="10" xfId="1" applyNumberFormat="1" applyFont="1" applyBorder="1" applyAlignment="1">
      <alignment horizontal="center" vertical="center" wrapText="1"/>
    </xf>
    <xf numFmtId="0" fontId="54" fillId="0" borderId="10" xfId="39" applyFont="1" applyFill="1" applyBorder="1" applyAlignment="1">
      <alignment horizontal="center" wrapText="1"/>
    </xf>
    <xf numFmtId="4" fontId="54" fillId="0" borderId="10" xfId="39" applyNumberFormat="1" applyFont="1" applyFill="1" applyBorder="1" applyAlignment="1">
      <alignment horizontal="center" wrapText="1"/>
    </xf>
    <xf numFmtId="0" fontId="54" fillId="0" borderId="10" xfId="39" applyFont="1" applyBorder="1" applyAlignment="1">
      <alignment horizontal="center" wrapText="1"/>
    </xf>
    <xf numFmtId="0" fontId="53" fillId="0" borderId="10" xfId="39" applyFont="1" applyBorder="1" applyAlignment="1">
      <alignment horizontal="center" wrapText="1"/>
    </xf>
    <xf numFmtId="4" fontId="54" fillId="0" borderId="10" xfId="1" applyNumberFormat="1" applyFont="1" applyFill="1" applyBorder="1" applyAlignment="1">
      <alignment horizontal="center" wrapText="1"/>
    </xf>
    <xf numFmtId="0" fontId="51" fillId="19" borderId="10" xfId="39" applyFont="1" applyFill="1" applyBorder="1" applyAlignment="1">
      <alignment horizontal="left" wrapText="1"/>
    </xf>
    <xf numFmtId="0" fontId="54" fillId="20" borderId="10" xfId="39" applyFont="1" applyFill="1" applyBorder="1" applyAlignment="1">
      <alignment horizontal="center" wrapText="1"/>
    </xf>
    <xf numFmtId="0" fontId="54" fillId="20" borderId="10" xfId="1" applyFont="1" applyFill="1" applyBorder="1" applyAlignment="1">
      <alignment horizontal="center" wrapText="1"/>
    </xf>
    <xf numFmtId="0" fontId="54" fillId="0" borderId="10" xfId="1" applyFont="1" applyFill="1" applyBorder="1" applyAlignment="1">
      <alignment horizontal="center" wrapText="1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32" fillId="0" borderId="0" xfId="1" applyFont="1" applyFill="1" applyBorder="1" applyAlignment="1">
      <alignment horizontal="center"/>
    </xf>
    <xf numFmtId="0" fontId="49" fillId="0" borderId="0" xfId="1" applyFont="1" applyFill="1" applyBorder="1" applyAlignment="1">
      <alignment horizontal="left"/>
    </xf>
    <xf numFmtId="0" fontId="38" fillId="0" borderId="0" xfId="1" applyNumberFormat="1" applyFont="1" applyFill="1" applyBorder="1" applyAlignment="1" applyProtection="1">
      <alignment horizontal="left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1"/>
    <cellStyle name="Normal_zbirna 2008-------" xfId="39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49" zoomScaleNormal="100" workbookViewId="0">
      <selection activeCell="B56" sqref="B56:B66"/>
    </sheetView>
  </sheetViews>
  <sheetFormatPr defaultRowHeight="15.75" x14ac:dyDescent="0.25"/>
  <cols>
    <col min="1" max="1" width="5.7109375" style="6" customWidth="1"/>
    <col min="2" max="2" width="12.28515625" style="6" customWidth="1"/>
    <col min="3" max="3" width="11.5703125" style="6" customWidth="1"/>
    <col min="4" max="4" width="10.85546875" style="6" customWidth="1"/>
    <col min="5" max="5" width="8.7109375" style="6" customWidth="1"/>
    <col min="6" max="6" width="8.5703125" style="6" customWidth="1"/>
    <col min="7" max="7" width="9.28515625" style="6" customWidth="1"/>
    <col min="8" max="8" width="10" style="6" customWidth="1"/>
    <col min="9" max="9" width="8.7109375" style="6" customWidth="1"/>
    <col min="10" max="10" width="8.85546875" style="6" customWidth="1"/>
    <col min="11" max="11" width="8.5703125" style="6" customWidth="1"/>
    <col min="12" max="12" width="11.140625" style="6" customWidth="1"/>
    <col min="13" max="13" width="11.28515625" bestFit="1" customWidth="1"/>
    <col min="14" max="14" width="11.140625" customWidth="1"/>
    <col min="15" max="15" width="16.140625" customWidth="1"/>
  </cols>
  <sheetData>
    <row r="1" spans="1:15" ht="21" x14ac:dyDescent="0.25">
      <c r="B1" s="102" t="s">
        <v>83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ht="21" x14ac:dyDescent="0.2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6.5" thickBot="1" x14ac:dyDescent="0.3">
      <c r="A3" s="7" t="s">
        <v>67</v>
      </c>
      <c r="B3" s="1"/>
      <c r="C3" s="1"/>
    </row>
    <row r="4" spans="1:15" x14ac:dyDescent="0.25">
      <c r="A4" s="4" t="s">
        <v>68</v>
      </c>
    </row>
    <row r="5" spans="1:15" x14ac:dyDescent="0.25">
      <c r="A5" s="4" t="s">
        <v>87</v>
      </c>
    </row>
    <row r="6" spans="1:15" ht="45" customHeight="1" x14ac:dyDescent="0.25">
      <c r="A6" s="9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5" ht="63" customHeight="1" x14ac:dyDescent="0.25">
      <c r="A7" s="60" t="s">
        <v>0</v>
      </c>
      <c r="B7" s="90" t="s">
        <v>1</v>
      </c>
      <c r="C7" s="61" t="s">
        <v>89</v>
      </c>
      <c r="D7" s="62" t="s">
        <v>56</v>
      </c>
      <c r="E7" s="62" t="s">
        <v>71</v>
      </c>
      <c r="F7" s="62" t="s">
        <v>72</v>
      </c>
      <c r="G7" s="62" t="s">
        <v>91</v>
      </c>
      <c r="H7" s="62" t="s">
        <v>74</v>
      </c>
      <c r="I7" s="89" t="s">
        <v>75</v>
      </c>
      <c r="J7" s="62" t="s">
        <v>76</v>
      </c>
      <c r="K7" s="62" t="s">
        <v>80</v>
      </c>
      <c r="L7" s="59" t="s">
        <v>84</v>
      </c>
      <c r="M7" s="79" t="s">
        <v>85</v>
      </c>
      <c r="N7" s="79" t="s">
        <v>86</v>
      </c>
    </row>
    <row r="8" spans="1:15" ht="23.25" customHeight="1" x14ac:dyDescent="0.25">
      <c r="A8" s="54">
        <v>1</v>
      </c>
      <c r="B8" s="91">
        <v>2</v>
      </c>
      <c r="C8" s="55">
        <v>3</v>
      </c>
      <c r="D8" s="56">
        <v>5</v>
      </c>
      <c r="E8" s="56">
        <v>6</v>
      </c>
      <c r="F8" s="56">
        <v>7</v>
      </c>
      <c r="G8" s="56"/>
      <c r="H8" s="56">
        <v>8</v>
      </c>
      <c r="I8" s="56">
        <v>9</v>
      </c>
      <c r="J8" s="56">
        <v>10</v>
      </c>
      <c r="K8" s="56">
        <v>11</v>
      </c>
      <c r="L8" s="56" t="s">
        <v>88</v>
      </c>
      <c r="M8" s="56">
        <v>13</v>
      </c>
      <c r="N8" s="77">
        <v>14</v>
      </c>
    </row>
    <row r="9" spans="1:15" ht="45" customHeight="1" x14ac:dyDescent="0.25">
      <c r="A9" s="87">
        <v>3</v>
      </c>
      <c r="B9" s="92" t="s">
        <v>99</v>
      </c>
      <c r="C9" s="88">
        <f t="shared" ref="C9:M9" si="0">SUM(C10+C20+C50)</f>
        <v>15212393.384</v>
      </c>
      <c r="D9" s="88">
        <f t="shared" si="0"/>
        <v>1780594</v>
      </c>
      <c r="E9" s="88">
        <f t="shared" si="0"/>
        <v>408000</v>
      </c>
      <c r="F9" s="88">
        <f t="shared" si="0"/>
        <v>0</v>
      </c>
      <c r="G9" s="88">
        <f t="shared" si="0"/>
        <v>0</v>
      </c>
      <c r="H9" s="88">
        <f t="shared" si="0"/>
        <v>3462748</v>
      </c>
      <c r="I9" s="88">
        <f t="shared" si="0"/>
        <v>111000</v>
      </c>
      <c r="J9" s="88">
        <f t="shared" si="0"/>
        <v>142000</v>
      </c>
      <c r="K9" s="88">
        <f t="shared" si="0"/>
        <v>0</v>
      </c>
      <c r="L9" s="88">
        <f t="shared" si="0"/>
        <v>21116735.384</v>
      </c>
      <c r="M9" s="88">
        <f t="shared" si="0"/>
        <v>21121969.018600002</v>
      </c>
      <c r="N9" s="88">
        <f>SUM(N10+N20+N50)</f>
        <v>21127266.807399999</v>
      </c>
    </row>
    <row r="10" spans="1:15" s="50" customFormat="1" ht="31.5" customHeight="1" x14ac:dyDescent="0.25">
      <c r="A10" s="68">
        <v>31</v>
      </c>
      <c r="B10" s="99" t="s">
        <v>2</v>
      </c>
      <c r="C10" s="65">
        <f>SUM(C11+C15+C17)</f>
        <v>15186445.384</v>
      </c>
      <c r="D10" s="65">
        <f t="shared" ref="D10:K10" si="1">SUM(D11+D17)</f>
        <v>46147</v>
      </c>
      <c r="E10" s="65">
        <f t="shared" si="1"/>
        <v>0</v>
      </c>
      <c r="F10" s="65">
        <f t="shared" si="1"/>
        <v>0</v>
      </c>
      <c r="G10" s="65">
        <v>0</v>
      </c>
      <c r="H10" s="65">
        <f t="shared" si="1"/>
        <v>1848308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ref="L10:L19" si="2">SUM(C10:K10)</f>
        <v>17080900.384</v>
      </c>
      <c r="M10" s="65">
        <f>SUM(M11+M15+M17)</f>
        <v>17080900</v>
      </c>
      <c r="N10" s="69">
        <f>SUM(N11+N15+N17)</f>
        <v>17080900</v>
      </c>
      <c r="O10"/>
    </row>
    <row r="11" spans="1:15" ht="28.5" customHeight="1" x14ac:dyDescent="0.25">
      <c r="A11" s="58">
        <v>311</v>
      </c>
      <c r="B11" s="93" t="s">
        <v>35</v>
      </c>
      <c r="C11" s="70">
        <f t="shared" ref="C11:K11" si="3">SUM(C12:C14)</f>
        <v>12544322</v>
      </c>
      <c r="D11" s="70">
        <f t="shared" si="3"/>
        <v>39375</v>
      </c>
      <c r="E11" s="70">
        <f t="shared" si="3"/>
        <v>0</v>
      </c>
      <c r="F11" s="70">
        <f t="shared" si="3"/>
        <v>0</v>
      </c>
      <c r="G11" s="70">
        <v>0</v>
      </c>
      <c r="H11" s="70">
        <f t="shared" si="3"/>
        <v>1575000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65">
        <f t="shared" si="2"/>
        <v>14158697</v>
      </c>
      <c r="M11" s="70">
        <f>SUM(M12:M14)</f>
        <v>14158697</v>
      </c>
      <c r="N11" s="70">
        <f>SUM(N12:N14)</f>
        <v>14158697</v>
      </c>
      <c r="O11" s="50"/>
    </row>
    <row r="12" spans="1:15" ht="28.5" customHeight="1" x14ac:dyDescent="0.25">
      <c r="A12" s="71">
        <v>3111</v>
      </c>
      <c r="B12" s="93" t="s">
        <v>3</v>
      </c>
      <c r="C12" s="64">
        <v>11972322</v>
      </c>
      <c r="D12" s="64">
        <v>39375</v>
      </c>
      <c r="E12" s="64">
        <v>0</v>
      </c>
      <c r="F12" s="64">
        <v>0</v>
      </c>
      <c r="G12" s="64">
        <v>0</v>
      </c>
      <c r="H12" s="64">
        <v>1350000</v>
      </c>
      <c r="I12" s="64">
        <v>0</v>
      </c>
      <c r="J12" s="64">
        <v>0</v>
      </c>
      <c r="K12" s="64">
        <v>0</v>
      </c>
      <c r="L12" s="67">
        <f t="shared" si="2"/>
        <v>13361697</v>
      </c>
      <c r="M12" s="67">
        <v>13361697</v>
      </c>
      <c r="N12" s="66">
        <v>13361697</v>
      </c>
    </row>
    <row r="13" spans="1:15" ht="28.5" customHeight="1" x14ac:dyDescent="0.25">
      <c r="A13" s="71">
        <v>3113</v>
      </c>
      <c r="B13" s="93" t="s">
        <v>33</v>
      </c>
      <c r="C13" s="64">
        <v>473000</v>
      </c>
      <c r="D13" s="64">
        <v>0</v>
      </c>
      <c r="E13" s="64">
        <v>0</v>
      </c>
      <c r="F13" s="64">
        <v>0</v>
      </c>
      <c r="G13" s="64">
        <v>0</v>
      </c>
      <c r="H13" s="64">
        <v>225000</v>
      </c>
      <c r="I13" s="64">
        <v>0</v>
      </c>
      <c r="J13" s="64">
        <v>0</v>
      </c>
      <c r="K13" s="64">
        <v>0</v>
      </c>
      <c r="L13" s="67">
        <f t="shared" si="2"/>
        <v>698000</v>
      </c>
      <c r="M13" s="67">
        <v>698000</v>
      </c>
      <c r="N13" s="66">
        <v>698000</v>
      </c>
    </row>
    <row r="14" spans="1:15" ht="36.75" x14ac:dyDescent="0.25">
      <c r="A14" s="71">
        <v>3114</v>
      </c>
      <c r="B14" s="94" t="s">
        <v>36</v>
      </c>
      <c r="C14" s="64">
        <v>99000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7">
        <f t="shared" si="2"/>
        <v>99000</v>
      </c>
      <c r="M14" s="64">
        <v>99000</v>
      </c>
      <c r="N14" s="66">
        <v>99000</v>
      </c>
    </row>
    <row r="15" spans="1:15" ht="24.75" x14ac:dyDescent="0.25">
      <c r="A15" s="58">
        <v>312</v>
      </c>
      <c r="B15" s="93" t="s">
        <v>37</v>
      </c>
      <c r="C15" s="70">
        <f t="shared" ref="C15:K15" si="4">SUM(C16)</f>
        <v>484500</v>
      </c>
      <c r="D15" s="70">
        <f t="shared" si="4"/>
        <v>0</v>
      </c>
      <c r="E15" s="70">
        <f t="shared" si="4"/>
        <v>0</v>
      </c>
      <c r="F15" s="70">
        <f t="shared" si="4"/>
        <v>0</v>
      </c>
      <c r="G15" s="70"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65">
        <f t="shared" si="2"/>
        <v>484500</v>
      </c>
      <c r="M15" s="70">
        <f>SUM(M16)</f>
        <v>484500</v>
      </c>
      <c r="N15" s="70">
        <f>SUM(N16)</f>
        <v>484500</v>
      </c>
    </row>
    <row r="16" spans="1:15" ht="27.75" customHeight="1" x14ac:dyDescent="0.25">
      <c r="A16" s="71">
        <v>3121</v>
      </c>
      <c r="B16" s="93" t="s">
        <v>37</v>
      </c>
      <c r="C16" s="64">
        <v>484500</v>
      </c>
      <c r="D16" s="64">
        <v>0</v>
      </c>
      <c r="E16" s="64">
        <v>0</v>
      </c>
      <c r="F16" s="64"/>
      <c r="G16" s="64">
        <v>0</v>
      </c>
      <c r="H16" s="64">
        <v>0</v>
      </c>
      <c r="I16" s="64"/>
      <c r="J16" s="64"/>
      <c r="K16" s="64"/>
      <c r="L16" s="67">
        <f t="shared" si="2"/>
        <v>484500</v>
      </c>
      <c r="M16" s="64">
        <v>484500</v>
      </c>
      <c r="N16" s="66">
        <v>484500</v>
      </c>
    </row>
    <row r="17" spans="1:14" ht="26.25" customHeight="1" x14ac:dyDescent="0.25">
      <c r="A17" s="58">
        <v>313</v>
      </c>
      <c r="B17" s="93" t="s">
        <v>37</v>
      </c>
      <c r="C17" s="70">
        <f>SUM(C18:C19)</f>
        <v>2157623.3840000001</v>
      </c>
      <c r="D17" s="70">
        <f>SUM(D18:D19)</f>
        <v>6772</v>
      </c>
      <c r="E17" s="70">
        <f>SUM(E18:E19)</f>
        <v>0</v>
      </c>
      <c r="F17" s="70">
        <f>SUM(F18:F19)</f>
        <v>0</v>
      </c>
      <c r="G17" s="70">
        <v>0</v>
      </c>
      <c r="H17" s="70">
        <f>SUM(H18:H19)</f>
        <v>273308</v>
      </c>
      <c r="I17" s="70">
        <v>0</v>
      </c>
      <c r="J17" s="70">
        <f>SUM(J18:J19)</f>
        <v>0</v>
      </c>
      <c r="K17" s="70">
        <f>SUM(K18:K19)</f>
        <v>0</v>
      </c>
      <c r="L17" s="65">
        <f t="shared" si="2"/>
        <v>2437703.3840000001</v>
      </c>
      <c r="M17" s="70">
        <f>SUM(M18:M19)</f>
        <v>2437703</v>
      </c>
      <c r="N17" s="70">
        <f>SUM(N18:N19)</f>
        <v>2437703</v>
      </c>
    </row>
    <row r="18" spans="1:14" ht="24.75" x14ac:dyDescent="0.25">
      <c r="A18" s="71">
        <v>3132</v>
      </c>
      <c r="B18" s="93" t="s">
        <v>62</v>
      </c>
      <c r="C18" s="64">
        <f>SUM(C11*15.5%)</f>
        <v>1944369.91</v>
      </c>
      <c r="D18" s="64">
        <v>6103</v>
      </c>
      <c r="E18" s="64">
        <v>0</v>
      </c>
      <c r="F18" s="64">
        <v>0</v>
      </c>
      <c r="G18" s="64">
        <v>0</v>
      </c>
      <c r="H18" s="64">
        <v>246295</v>
      </c>
      <c r="I18" s="64">
        <v>0</v>
      </c>
      <c r="J18" s="64">
        <v>0</v>
      </c>
      <c r="K18" s="64">
        <v>0</v>
      </c>
      <c r="L18" s="67">
        <f t="shared" si="2"/>
        <v>2196767.91</v>
      </c>
      <c r="M18" s="67">
        <v>2196768</v>
      </c>
      <c r="N18" s="66">
        <v>2196768</v>
      </c>
    </row>
    <row r="19" spans="1:14" ht="36.75" x14ac:dyDescent="0.25">
      <c r="A19" s="71">
        <v>3133</v>
      </c>
      <c r="B19" s="93" t="s">
        <v>38</v>
      </c>
      <c r="C19" s="64">
        <f>SUM(C11*1.7%)</f>
        <v>213253.47400000002</v>
      </c>
      <c r="D19" s="64">
        <v>669</v>
      </c>
      <c r="E19" s="64">
        <v>0</v>
      </c>
      <c r="F19" s="64">
        <v>0</v>
      </c>
      <c r="G19" s="64">
        <v>0</v>
      </c>
      <c r="H19" s="64">
        <v>27013</v>
      </c>
      <c r="I19" s="64">
        <v>0</v>
      </c>
      <c r="J19" s="64">
        <v>0</v>
      </c>
      <c r="K19" s="64">
        <v>0</v>
      </c>
      <c r="L19" s="67">
        <f t="shared" si="2"/>
        <v>240935.47400000002</v>
      </c>
      <c r="M19" s="64">
        <v>240935</v>
      </c>
      <c r="N19" s="66">
        <v>240935</v>
      </c>
    </row>
    <row r="20" spans="1:14" ht="24.75" x14ac:dyDescent="0.25">
      <c r="A20" s="72">
        <v>32</v>
      </c>
      <c r="B20" s="100" t="s">
        <v>4</v>
      </c>
      <c r="C20" s="65">
        <f t="shared" ref="C20:J20" si="5">SUM(C21+C26+C33+C43)</f>
        <v>25948</v>
      </c>
      <c r="D20" s="65">
        <f t="shared" si="5"/>
        <v>1726176</v>
      </c>
      <c r="E20" s="65">
        <f t="shared" si="5"/>
        <v>408000</v>
      </c>
      <c r="F20" s="65">
        <f t="shared" si="5"/>
        <v>0</v>
      </c>
      <c r="G20" s="65">
        <v>0</v>
      </c>
      <c r="H20" s="65">
        <f t="shared" si="5"/>
        <v>1598540</v>
      </c>
      <c r="I20" s="65">
        <f t="shared" si="5"/>
        <v>111000</v>
      </c>
      <c r="J20" s="65">
        <f t="shared" si="5"/>
        <v>142000</v>
      </c>
      <c r="K20" s="65">
        <v>0</v>
      </c>
      <c r="L20" s="65">
        <f>SUM(L21+L26+L33+L43)</f>
        <v>4011664</v>
      </c>
      <c r="M20" s="65">
        <f>SUM(M21+M26+M33+M43)</f>
        <v>4016777.2620000001</v>
      </c>
      <c r="N20" s="65">
        <f>SUM(N21+N26+N33+N43)</f>
        <v>4021955.9484000001</v>
      </c>
    </row>
    <row r="21" spans="1:14" ht="36.75" x14ac:dyDescent="0.25">
      <c r="A21" s="73">
        <v>321</v>
      </c>
      <c r="B21" s="101" t="s">
        <v>39</v>
      </c>
      <c r="C21" s="70">
        <f>SUM(C22+C23+C24)</f>
        <v>0</v>
      </c>
      <c r="D21" s="70">
        <f t="shared" ref="D21:N21" si="6">SUM(D22:D24)</f>
        <v>442107</v>
      </c>
      <c r="E21" s="70">
        <f t="shared" si="6"/>
        <v>12000</v>
      </c>
      <c r="F21" s="70">
        <f t="shared" si="6"/>
        <v>0</v>
      </c>
      <c r="G21" s="70">
        <v>0</v>
      </c>
      <c r="H21" s="70">
        <f t="shared" si="6"/>
        <v>195000</v>
      </c>
      <c r="I21" s="70">
        <f t="shared" si="6"/>
        <v>26000</v>
      </c>
      <c r="J21" s="70">
        <f t="shared" si="6"/>
        <v>142000</v>
      </c>
      <c r="K21" s="70">
        <v>0</v>
      </c>
      <c r="L21" s="70">
        <f t="shared" si="6"/>
        <v>817107</v>
      </c>
      <c r="M21" s="70">
        <f t="shared" si="6"/>
        <v>817391.65620000008</v>
      </c>
      <c r="N21" s="70">
        <f t="shared" si="6"/>
        <v>817672.41300000006</v>
      </c>
    </row>
    <row r="22" spans="1:14" ht="24.75" x14ac:dyDescent="0.25">
      <c r="A22" s="75">
        <v>3211</v>
      </c>
      <c r="B22" s="95" t="s">
        <v>5</v>
      </c>
      <c r="C22" s="64">
        <v>0</v>
      </c>
      <c r="D22" s="64">
        <v>8508</v>
      </c>
      <c r="E22" s="64">
        <v>12000</v>
      </c>
      <c r="F22" s="64">
        <v>0</v>
      </c>
      <c r="G22" s="64">
        <v>0</v>
      </c>
      <c r="H22" s="64">
        <v>125000</v>
      </c>
      <c r="I22" s="64">
        <v>26000</v>
      </c>
      <c r="J22" s="64">
        <v>142000</v>
      </c>
      <c r="K22" s="64">
        <v>0</v>
      </c>
      <c r="L22" s="67">
        <f t="shared" ref="L22:L54" si="7">SUM(C22:K22)</f>
        <v>313508</v>
      </c>
      <c r="M22" s="64">
        <f>SUM(L22+(D22*1.46%))</f>
        <v>313632.21679999999</v>
      </c>
      <c r="N22" s="66">
        <f>SUM(M22+(D22*1.44%))</f>
        <v>313754.73200000002</v>
      </c>
    </row>
    <row r="23" spans="1:14" ht="24.75" x14ac:dyDescent="0.25">
      <c r="A23" s="75">
        <v>3212</v>
      </c>
      <c r="B23" s="95" t="s">
        <v>40</v>
      </c>
      <c r="C23" s="64">
        <v>0</v>
      </c>
      <c r="D23" s="64">
        <v>422610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7">
        <f t="shared" si="7"/>
        <v>422610</v>
      </c>
      <c r="M23" s="64">
        <v>422610</v>
      </c>
      <c r="N23" s="66">
        <v>422610</v>
      </c>
    </row>
    <row r="24" spans="1:14" ht="36.75" x14ac:dyDescent="0.25">
      <c r="A24" s="75">
        <v>3213</v>
      </c>
      <c r="B24" s="95" t="s">
        <v>6</v>
      </c>
      <c r="C24" s="64">
        <v>0</v>
      </c>
      <c r="D24" s="64">
        <v>10989</v>
      </c>
      <c r="E24" s="64">
        <v>0</v>
      </c>
      <c r="F24" s="64">
        <v>0</v>
      </c>
      <c r="G24" s="64">
        <v>0</v>
      </c>
      <c r="H24" s="64">
        <v>70000</v>
      </c>
      <c r="I24" s="64">
        <v>0</v>
      </c>
      <c r="J24" s="64">
        <v>0</v>
      </c>
      <c r="K24" s="64">
        <v>0</v>
      </c>
      <c r="L24" s="67">
        <f t="shared" si="7"/>
        <v>80989</v>
      </c>
      <c r="M24" s="64">
        <f>SUM(L24+(D24*1.46%))</f>
        <v>81149.439400000003</v>
      </c>
      <c r="N24" s="66">
        <f>SUM(M24+(D24*1.44%))</f>
        <v>81307.680999999997</v>
      </c>
    </row>
    <row r="25" spans="1:14" ht="36.75" x14ac:dyDescent="0.25">
      <c r="A25" s="75">
        <v>3214</v>
      </c>
      <c r="B25" s="95" t="s">
        <v>55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2600</v>
      </c>
      <c r="I25" s="64">
        <v>0</v>
      </c>
      <c r="J25" s="64">
        <v>0</v>
      </c>
      <c r="K25" s="64">
        <v>0</v>
      </c>
      <c r="L25" s="67">
        <f t="shared" si="7"/>
        <v>2600</v>
      </c>
      <c r="M25" s="64">
        <f>SUM(L25+(D25*1.46%))</f>
        <v>2600</v>
      </c>
      <c r="N25" s="66">
        <v>2600</v>
      </c>
    </row>
    <row r="26" spans="1:14" ht="36.75" x14ac:dyDescent="0.25">
      <c r="A26" s="76">
        <v>322</v>
      </c>
      <c r="B26" s="95" t="s">
        <v>41</v>
      </c>
      <c r="C26" s="70">
        <f t="shared" ref="C26:N26" si="8">SUM(C27:C32)</f>
        <v>300</v>
      </c>
      <c r="D26" s="70">
        <f>SUM(D27:D32)</f>
        <v>940607</v>
      </c>
      <c r="E26" s="70">
        <f t="shared" si="8"/>
        <v>65000</v>
      </c>
      <c r="F26" s="70">
        <f t="shared" si="8"/>
        <v>0</v>
      </c>
      <c r="G26" s="70">
        <v>0</v>
      </c>
      <c r="H26" s="70">
        <f>SUM(H27:H32)</f>
        <v>287000</v>
      </c>
      <c r="I26" s="70">
        <f t="shared" ref="I26:J26" si="9">SUM(I27:I32)</f>
        <v>0</v>
      </c>
      <c r="J26" s="70">
        <f t="shared" si="9"/>
        <v>0</v>
      </c>
      <c r="K26" s="70">
        <f t="shared" si="8"/>
        <v>0</v>
      </c>
      <c r="L26" s="65">
        <f t="shared" si="7"/>
        <v>1292907</v>
      </c>
      <c r="M26" s="70">
        <f t="shared" si="8"/>
        <v>1294959.8621999999</v>
      </c>
      <c r="N26" s="70">
        <f t="shared" si="8"/>
        <v>1296984.6030000001</v>
      </c>
    </row>
    <row r="27" spans="1:14" ht="36.75" x14ac:dyDescent="0.25">
      <c r="A27" s="75">
        <v>3221</v>
      </c>
      <c r="B27" s="95" t="s">
        <v>48</v>
      </c>
      <c r="C27" s="64">
        <v>300</v>
      </c>
      <c r="D27" s="64">
        <v>64868</v>
      </c>
      <c r="E27" s="64">
        <v>40000</v>
      </c>
      <c r="F27" s="64">
        <v>0</v>
      </c>
      <c r="G27" s="64">
        <v>0</v>
      </c>
      <c r="H27" s="64">
        <v>215000</v>
      </c>
      <c r="I27" s="64">
        <v>0</v>
      </c>
      <c r="J27" s="64">
        <v>0</v>
      </c>
      <c r="K27" s="64">
        <v>0</v>
      </c>
      <c r="L27" s="67">
        <f t="shared" si="7"/>
        <v>320168</v>
      </c>
      <c r="M27" s="64">
        <f>SUM(L27+(D27*1.46%))</f>
        <v>321115.07280000002</v>
      </c>
      <c r="N27" s="66">
        <f>SUM(M27+(D27*1.44%))</f>
        <v>322049.17200000002</v>
      </c>
    </row>
    <row r="28" spans="1:14" ht="24.75" x14ac:dyDescent="0.25">
      <c r="A28" s="75">
        <v>3222</v>
      </c>
      <c r="B28" s="95" t="s">
        <v>7</v>
      </c>
      <c r="C28" s="64">
        <v>0</v>
      </c>
      <c r="D28" s="64">
        <v>47500</v>
      </c>
      <c r="E28" s="64">
        <v>0</v>
      </c>
      <c r="F28" s="64">
        <v>0</v>
      </c>
      <c r="G28" s="64">
        <v>0</v>
      </c>
      <c r="H28" s="64">
        <v>10000</v>
      </c>
      <c r="I28" s="64">
        <v>0</v>
      </c>
      <c r="J28" s="64">
        <v>0</v>
      </c>
      <c r="K28" s="64">
        <v>0</v>
      </c>
      <c r="L28" s="67">
        <f t="shared" si="7"/>
        <v>57500</v>
      </c>
      <c r="M28" s="64">
        <f>SUM(L28+(D28*1.46%))</f>
        <v>58193.5</v>
      </c>
      <c r="N28" s="66">
        <f>SUM(M28+(D28*1.44%))</f>
        <v>58877.5</v>
      </c>
    </row>
    <row r="29" spans="1:14" x14ac:dyDescent="0.25">
      <c r="A29" s="75">
        <v>3223</v>
      </c>
      <c r="B29" s="95" t="s">
        <v>8</v>
      </c>
      <c r="C29" s="64">
        <v>0</v>
      </c>
      <c r="D29" s="64">
        <v>800000</v>
      </c>
      <c r="E29" s="64">
        <v>0</v>
      </c>
      <c r="F29" s="64">
        <v>0</v>
      </c>
      <c r="G29" s="64">
        <v>0</v>
      </c>
      <c r="H29" s="64">
        <v>2000</v>
      </c>
      <c r="I29" s="64">
        <v>0</v>
      </c>
      <c r="J29" s="64">
        <v>0</v>
      </c>
      <c r="K29" s="64">
        <v>0</v>
      </c>
      <c r="L29" s="67">
        <f t="shared" si="7"/>
        <v>802000</v>
      </c>
      <c r="M29" s="64">
        <v>802000</v>
      </c>
      <c r="N29" s="66">
        <v>802000</v>
      </c>
    </row>
    <row r="30" spans="1:14" ht="36.75" x14ac:dyDescent="0.25">
      <c r="A30" s="75">
        <v>3224</v>
      </c>
      <c r="B30" s="95" t="s">
        <v>30</v>
      </c>
      <c r="C30" s="64">
        <v>0</v>
      </c>
      <c r="D30" s="64">
        <v>22686</v>
      </c>
      <c r="E30" s="64">
        <v>25000</v>
      </c>
      <c r="F30" s="64">
        <v>0</v>
      </c>
      <c r="G30" s="64">
        <v>0</v>
      </c>
      <c r="H30" s="64">
        <v>30000</v>
      </c>
      <c r="I30" s="64">
        <v>0</v>
      </c>
      <c r="J30" s="64">
        <v>0</v>
      </c>
      <c r="K30" s="64">
        <v>0</v>
      </c>
      <c r="L30" s="67">
        <f t="shared" si="7"/>
        <v>77686</v>
      </c>
      <c r="M30" s="64">
        <f>SUM(L30+(D30*1.46%))</f>
        <v>78017.215599999996</v>
      </c>
      <c r="N30" s="66">
        <f>SUM(M30+(D30*1.44%))</f>
        <v>78343.894</v>
      </c>
    </row>
    <row r="31" spans="1:14" x14ac:dyDescent="0.25">
      <c r="A31" s="75">
        <v>3225</v>
      </c>
      <c r="B31" s="95" t="s">
        <v>31</v>
      </c>
      <c r="C31" s="64">
        <v>0</v>
      </c>
      <c r="D31" s="64">
        <v>5553</v>
      </c>
      <c r="E31" s="64">
        <v>0</v>
      </c>
      <c r="F31" s="64">
        <v>0</v>
      </c>
      <c r="G31" s="64">
        <v>0</v>
      </c>
      <c r="H31" s="64">
        <v>5000</v>
      </c>
      <c r="I31" s="64">
        <v>0</v>
      </c>
      <c r="J31" s="64">
        <v>0</v>
      </c>
      <c r="K31" s="64">
        <v>0</v>
      </c>
      <c r="L31" s="67">
        <f t="shared" si="7"/>
        <v>10553</v>
      </c>
      <c r="M31" s="64">
        <f>SUM(L31+(D31*1.46%))</f>
        <v>10634.0738</v>
      </c>
      <c r="N31" s="66">
        <f>SUM(M31+(D31*1.44%))</f>
        <v>10714.037</v>
      </c>
    </row>
    <row r="32" spans="1:14" ht="48.75" x14ac:dyDescent="0.25">
      <c r="A32" s="75">
        <v>3227</v>
      </c>
      <c r="B32" s="95" t="s">
        <v>9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25000</v>
      </c>
      <c r="I32" s="64">
        <v>0</v>
      </c>
      <c r="J32" s="64">
        <v>0</v>
      </c>
      <c r="K32" s="64">
        <v>0</v>
      </c>
      <c r="L32" s="67">
        <f t="shared" si="7"/>
        <v>25000</v>
      </c>
      <c r="M32" s="64">
        <f>SUM(L32+(D32*1.46%))</f>
        <v>25000</v>
      </c>
      <c r="N32" s="66">
        <f>SUM(M32+(D32*1.44%))</f>
        <v>25000</v>
      </c>
    </row>
    <row r="33" spans="1:15" ht="36" customHeight="1" x14ac:dyDescent="0.25">
      <c r="A33" s="76">
        <v>323</v>
      </c>
      <c r="B33" s="95" t="s">
        <v>42</v>
      </c>
      <c r="C33" s="70">
        <f t="shared" ref="C33:N33" si="10">SUM(C34:C42)</f>
        <v>0</v>
      </c>
      <c r="D33" s="70">
        <f t="shared" si="10"/>
        <v>176525</v>
      </c>
      <c r="E33" s="70">
        <f t="shared" si="10"/>
        <v>310000</v>
      </c>
      <c r="F33" s="70"/>
      <c r="G33" s="70">
        <v>0</v>
      </c>
      <c r="H33" s="70">
        <f>SUM(H34:H42)</f>
        <v>485840</v>
      </c>
      <c r="I33" s="70">
        <f t="shared" ref="I33:J33" si="11">SUM(I34:I42)</f>
        <v>0</v>
      </c>
      <c r="J33" s="70">
        <f t="shared" si="11"/>
        <v>0</v>
      </c>
      <c r="K33" s="70">
        <f t="shared" si="10"/>
        <v>0</v>
      </c>
      <c r="L33" s="65">
        <f t="shared" si="7"/>
        <v>972365</v>
      </c>
      <c r="M33" s="70">
        <f t="shared" si="10"/>
        <v>974802.54300000006</v>
      </c>
      <c r="N33" s="70">
        <f t="shared" si="10"/>
        <v>977344.50300000003</v>
      </c>
    </row>
    <row r="34" spans="1:15" ht="48.75" x14ac:dyDescent="0.25">
      <c r="A34" s="75">
        <v>3231</v>
      </c>
      <c r="B34" s="95" t="s">
        <v>10</v>
      </c>
      <c r="C34" s="64">
        <v>0</v>
      </c>
      <c r="D34" s="64">
        <v>35683</v>
      </c>
      <c r="E34" s="64">
        <v>0</v>
      </c>
      <c r="F34" s="64">
        <v>0</v>
      </c>
      <c r="G34" s="64">
        <v>0</v>
      </c>
      <c r="H34" s="64">
        <v>29840</v>
      </c>
      <c r="I34" s="64">
        <v>0</v>
      </c>
      <c r="J34" s="64">
        <v>0</v>
      </c>
      <c r="K34" s="64">
        <v>0</v>
      </c>
      <c r="L34" s="67">
        <f t="shared" si="7"/>
        <v>65523</v>
      </c>
      <c r="M34" s="64">
        <f t="shared" ref="M34:M39" si="12">SUM(L34+(D34*1.46%))</f>
        <v>66043.971799999999</v>
      </c>
      <c r="N34" s="66">
        <f t="shared" ref="N34:N42" si="13">SUM(M34+(D34*1.44%))</f>
        <v>66557.807000000001</v>
      </c>
    </row>
    <row r="35" spans="1:15" ht="48.75" x14ac:dyDescent="0.25">
      <c r="A35" s="75">
        <v>3232</v>
      </c>
      <c r="B35" s="95" t="s">
        <v>11</v>
      </c>
      <c r="C35" s="64">
        <v>0</v>
      </c>
      <c r="D35" s="64">
        <v>10398</v>
      </c>
      <c r="E35" s="64">
        <v>80000</v>
      </c>
      <c r="F35" s="64">
        <v>0</v>
      </c>
      <c r="G35" s="64">
        <v>0</v>
      </c>
      <c r="H35" s="64">
        <v>125000</v>
      </c>
      <c r="I35" s="64">
        <v>0</v>
      </c>
      <c r="J35" s="64">
        <v>0</v>
      </c>
      <c r="K35" s="64">
        <v>0</v>
      </c>
      <c r="L35" s="67">
        <f t="shared" si="7"/>
        <v>215398</v>
      </c>
      <c r="M35" s="64">
        <f t="shared" si="12"/>
        <v>215549.81080000001</v>
      </c>
      <c r="N35" s="66">
        <f t="shared" si="13"/>
        <v>215699.54200000002</v>
      </c>
    </row>
    <row r="36" spans="1:15" ht="36.75" x14ac:dyDescent="0.25">
      <c r="A36" s="75">
        <v>3233</v>
      </c>
      <c r="B36" s="95" t="s">
        <v>12</v>
      </c>
      <c r="C36" s="64">
        <v>0</v>
      </c>
      <c r="D36" s="64">
        <v>3899</v>
      </c>
      <c r="E36" s="64"/>
      <c r="F36" s="64">
        <v>0</v>
      </c>
      <c r="G36" s="64">
        <v>0</v>
      </c>
      <c r="H36" s="64">
        <v>7000</v>
      </c>
      <c r="I36" s="64">
        <v>0</v>
      </c>
      <c r="J36" s="64">
        <v>0</v>
      </c>
      <c r="K36" s="64">
        <v>0</v>
      </c>
      <c r="L36" s="67">
        <f t="shared" si="7"/>
        <v>10899</v>
      </c>
      <c r="M36" s="64">
        <f t="shared" si="12"/>
        <v>10955.9254</v>
      </c>
      <c r="N36" s="66">
        <f t="shared" si="13"/>
        <v>11012.071</v>
      </c>
    </row>
    <row r="37" spans="1:15" ht="24.75" x14ac:dyDescent="0.25">
      <c r="A37" s="75">
        <v>3234</v>
      </c>
      <c r="B37" s="95" t="s">
        <v>13</v>
      </c>
      <c r="C37" s="64">
        <v>0</v>
      </c>
      <c r="D37" s="64">
        <v>90981</v>
      </c>
      <c r="E37" s="64">
        <v>180000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7">
        <f t="shared" si="7"/>
        <v>270981</v>
      </c>
      <c r="M37" s="64">
        <f t="shared" si="12"/>
        <v>272309.32260000001</v>
      </c>
      <c r="N37" s="66">
        <f t="shared" si="13"/>
        <v>273619.44900000002</v>
      </c>
    </row>
    <row r="38" spans="1:15" ht="24.75" x14ac:dyDescent="0.25">
      <c r="A38" s="75">
        <v>3235</v>
      </c>
      <c r="B38" s="95" t="s">
        <v>14</v>
      </c>
      <c r="C38" s="64">
        <v>0</v>
      </c>
      <c r="D38" s="64">
        <v>0</v>
      </c>
      <c r="E38" s="64">
        <v>1400</v>
      </c>
      <c r="F38" s="64">
        <v>0</v>
      </c>
      <c r="G38" s="64">
        <v>0</v>
      </c>
      <c r="H38" s="64">
        <v>16000</v>
      </c>
      <c r="I38" s="64">
        <v>0</v>
      </c>
      <c r="J38" s="64">
        <v>0</v>
      </c>
      <c r="K38" s="64">
        <v>0</v>
      </c>
      <c r="L38" s="67">
        <f t="shared" si="7"/>
        <v>17400</v>
      </c>
      <c r="M38" s="64">
        <f t="shared" si="12"/>
        <v>17400</v>
      </c>
      <c r="N38" s="66">
        <f t="shared" si="13"/>
        <v>17400</v>
      </c>
    </row>
    <row r="39" spans="1:15" ht="36.75" x14ac:dyDescent="0.25">
      <c r="A39" s="75">
        <v>3236</v>
      </c>
      <c r="B39" s="95" t="s">
        <v>15</v>
      </c>
      <c r="C39" s="64">
        <v>0</v>
      </c>
      <c r="D39" s="64">
        <v>11343</v>
      </c>
      <c r="E39" s="64">
        <v>0</v>
      </c>
      <c r="F39" s="64">
        <v>0</v>
      </c>
      <c r="G39" s="64">
        <v>0</v>
      </c>
      <c r="H39" s="64">
        <v>2500</v>
      </c>
      <c r="I39" s="64">
        <v>0</v>
      </c>
      <c r="J39" s="64">
        <v>0</v>
      </c>
      <c r="K39" s="64">
        <v>0</v>
      </c>
      <c r="L39" s="67">
        <f t="shared" si="7"/>
        <v>13843</v>
      </c>
      <c r="M39" s="64">
        <f t="shared" si="12"/>
        <v>14008.6078</v>
      </c>
      <c r="N39" s="66">
        <f t="shared" si="13"/>
        <v>14171.947</v>
      </c>
    </row>
    <row r="40" spans="1:15" s="49" customFormat="1" ht="27" customHeight="1" x14ac:dyDescent="0.25">
      <c r="A40" s="75">
        <v>3237</v>
      </c>
      <c r="B40" s="95" t="s">
        <v>16</v>
      </c>
      <c r="C40" s="64">
        <v>0</v>
      </c>
      <c r="D40" s="64">
        <v>6380</v>
      </c>
      <c r="E40" s="64">
        <v>35000</v>
      </c>
      <c r="F40" s="64">
        <v>0</v>
      </c>
      <c r="G40" s="64">
        <v>0</v>
      </c>
      <c r="H40" s="64">
        <v>230000</v>
      </c>
      <c r="I40" s="64">
        <v>0</v>
      </c>
      <c r="J40" s="64">
        <v>0</v>
      </c>
      <c r="K40" s="64">
        <v>0</v>
      </c>
      <c r="L40" s="67">
        <f t="shared" si="7"/>
        <v>271380</v>
      </c>
      <c r="M40" s="64">
        <v>271380</v>
      </c>
      <c r="N40" s="66">
        <f t="shared" si="13"/>
        <v>271471.87199999997</v>
      </c>
      <c r="O40"/>
    </row>
    <row r="41" spans="1:15" ht="24" customHeight="1" x14ac:dyDescent="0.25">
      <c r="A41" s="75">
        <v>3238</v>
      </c>
      <c r="B41" s="95" t="s">
        <v>17</v>
      </c>
      <c r="C41" s="64">
        <v>0</v>
      </c>
      <c r="D41" s="64">
        <v>3190</v>
      </c>
      <c r="E41" s="64">
        <v>3600</v>
      </c>
      <c r="F41" s="64">
        <v>0</v>
      </c>
      <c r="G41" s="64">
        <v>0</v>
      </c>
      <c r="H41" s="64">
        <v>45000</v>
      </c>
      <c r="I41" s="64">
        <v>0</v>
      </c>
      <c r="J41" s="64">
        <v>0</v>
      </c>
      <c r="K41" s="64">
        <v>0</v>
      </c>
      <c r="L41" s="67">
        <f t="shared" si="7"/>
        <v>51790</v>
      </c>
      <c r="M41" s="64">
        <v>51790</v>
      </c>
      <c r="N41" s="66">
        <f t="shared" si="13"/>
        <v>51835.936000000002</v>
      </c>
      <c r="O41" s="49"/>
    </row>
    <row r="42" spans="1:15" ht="20.25" customHeight="1" x14ac:dyDescent="0.25">
      <c r="A42" s="75">
        <v>3239</v>
      </c>
      <c r="B42" s="95" t="s">
        <v>18</v>
      </c>
      <c r="C42" s="64">
        <v>0</v>
      </c>
      <c r="D42" s="64">
        <v>14651</v>
      </c>
      <c r="E42" s="64">
        <v>10000</v>
      </c>
      <c r="F42" s="64">
        <v>0</v>
      </c>
      <c r="G42" s="64">
        <v>0</v>
      </c>
      <c r="H42" s="64">
        <v>30500</v>
      </c>
      <c r="I42" s="64">
        <v>0</v>
      </c>
      <c r="J42" s="64">
        <v>0</v>
      </c>
      <c r="K42" s="64">
        <v>0</v>
      </c>
      <c r="L42" s="67">
        <f t="shared" si="7"/>
        <v>55151</v>
      </c>
      <c r="M42" s="64">
        <f>SUM(L42+(D42*1.46%))</f>
        <v>55364.904600000002</v>
      </c>
      <c r="N42" s="66">
        <f t="shared" si="13"/>
        <v>55575.879000000001</v>
      </c>
    </row>
    <row r="43" spans="1:15" ht="26.25" customHeight="1" x14ac:dyDescent="0.25">
      <c r="A43" s="76">
        <v>329</v>
      </c>
      <c r="B43" s="95" t="s">
        <v>43</v>
      </c>
      <c r="C43" s="70">
        <f t="shared" ref="C43:K43" si="14">SUM(C44:C49)</f>
        <v>25648</v>
      </c>
      <c r="D43" s="70">
        <f t="shared" si="14"/>
        <v>166937</v>
      </c>
      <c r="E43" s="70">
        <f t="shared" si="14"/>
        <v>21000</v>
      </c>
      <c r="F43" s="70">
        <f t="shared" si="14"/>
        <v>0</v>
      </c>
      <c r="G43" s="70">
        <v>0</v>
      </c>
      <c r="H43" s="70">
        <f>SUM(H44:H49)</f>
        <v>630700</v>
      </c>
      <c r="I43" s="70">
        <f t="shared" ref="I43:J43" si="15">SUM(I44:I49)</f>
        <v>85000</v>
      </c>
      <c r="J43" s="70">
        <f t="shared" si="15"/>
        <v>0</v>
      </c>
      <c r="K43" s="70">
        <f t="shared" si="14"/>
        <v>0</v>
      </c>
      <c r="L43" s="65">
        <f t="shared" si="7"/>
        <v>929285</v>
      </c>
      <c r="M43" s="70">
        <f>SUM(M44:M49)</f>
        <v>929623.20059999998</v>
      </c>
      <c r="N43" s="74">
        <f>SUM(N44:N49)</f>
        <v>929954.42940000002</v>
      </c>
    </row>
    <row r="44" spans="1:15" ht="40.5" customHeight="1" x14ac:dyDescent="0.25">
      <c r="A44" s="75">
        <v>3291</v>
      </c>
      <c r="B44" s="95" t="s">
        <v>90</v>
      </c>
      <c r="C44" s="64">
        <v>648</v>
      </c>
      <c r="D44" s="64">
        <v>61200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7">
        <f t="shared" si="7"/>
        <v>61848</v>
      </c>
      <c r="M44" s="64">
        <v>61848</v>
      </c>
      <c r="N44" s="66">
        <v>61848</v>
      </c>
    </row>
    <row r="45" spans="1:15" s="49" customFormat="1" ht="28.5" customHeight="1" x14ac:dyDescent="0.25">
      <c r="A45" s="75">
        <v>3292</v>
      </c>
      <c r="B45" s="95" t="s">
        <v>19</v>
      </c>
      <c r="C45" s="64">
        <v>0</v>
      </c>
      <c r="D45" s="64">
        <v>19693</v>
      </c>
      <c r="E45" s="64"/>
      <c r="F45" s="64">
        <v>0</v>
      </c>
      <c r="G45" s="64">
        <v>0</v>
      </c>
      <c r="H45" s="64">
        <v>9000</v>
      </c>
      <c r="I45" s="64">
        <v>0</v>
      </c>
      <c r="J45" s="64">
        <v>0</v>
      </c>
      <c r="K45" s="64">
        <v>0</v>
      </c>
      <c r="L45" s="67">
        <f t="shared" si="7"/>
        <v>28693</v>
      </c>
      <c r="M45" s="64">
        <f>SUM(L45+(D45*1.46%))</f>
        <v>28980.517800000001</v>
      </c>
      <c r="N45" s="66">
        <f>SUM(M45+(D45*1.44%))</f>
        <v>29264.097000000002</v>
      </c>
      <c r="O45"/>
    </row>
    <row r="46" spans="1:15" s="49" customFormat="1" ht="22.5" customHeight="1" x14ac:dyDescent="0.25">
      <c r="A46" s="75">
        <v>3293</v>
      </c>
      <c r="B46" s="95" t="s">
        <v>20</v>
      </c>
      <c r="C46" s="64">
        <v>0</v>
      </c>
      <c r="D46" s="64">
        <v>2718</v>
      </c>
      <c r="E46" s="64">
        <v>2000</v>
      </c>
      <c r="F46" s="64">
        <v>0</v>
      </c>
      <c r="G46" s="64">
        <v>0</v>
      </c>
      <c r="H46" s="64">
        <v>45000</v>
      </c>
      <c r="I46" s="64">
        <v>0</v>
      </c>
      <c r="J46" s="64">
        <v>0</v>
      </c>
      <c r="K46" s="64">
        <v>0</v>
      </c>
      <c r="L46" s="67">
        <f t="shared" si="7"/>
        <v>49718</v>
      </c>
      <c r="M46" s="64">
        <f>SUM(L46+(D46*1.46%))</f>
        <v>49757.682800000002</v>
      </c>
      <c r="N46" s="66">
        <f>SUM(M46+(D46*1.44%))</f>
        <v>49796.822</v>
      </c>
      <c r="O46"/>
    </row>
    <row r="47" spans="1:15" ht="21.75" customHeight="1" x14ac:dyDescent="0.25">
      <c r="A47" s="75">
        <v>3294</v>
      </c>
      <c r="B47" s="95" t="s">
        <v>21</v>
      </c>
      <c r="C47" s="64">
        <v>0</v>
      </c>
      <c r="D47" s="64">
        <v>591</v>
      </c>
      <c r="E47" s="64">
        <v>0</v>
      </c>
      <c r="F47" s="64">
        <v>0</v>
      </c>
      <c r="G47" s="64">
        <v>0</v>
      </c>
      <c r="H47" s="64">
        <v>117000</v>
      </c>
      <c r="I47" s="64">
        <v>0</v>
      </c>
      <c r="J47" s="64">
        <v>0</v>
      </c>
      <c r="K47" s="64">
        <v>0</v>
      </c>
      <c r="L47" s="67">
        <f t="shared" si="7"/>
        <v>117591</v>
      </c>
      <c r="M47" s="64">
        <v>117602</v>
      </c>
      <c r="N47" s="66">
        <f>SUM(M47+(D47*1.44%))</f>
        <v>117610.5104</v>
      </c>
      <c r="O47" s="49"/>
    </row>
    <row r="48" spans="1:15" ht="27.75" customHeight="1" x14ac:dyDescent="0.25">
      <c r="A48" s="75">
        <v>3295</v>
      </c>
      <c r="B48" s="95" t="s">
        <v>49</v>
      </c>
      <c r="C48" s="64">
        <v>25000</v>
      </c>
      <c r="D48" s="64">
        <v>0</v>
      </c>
      <c r="E48" s="64">
        <v>1000</v>
      </c>
      <c r="F48" s="64">
        <v>0</v>
      </c>
      <c r="G48" s="64">
        <v>0</v>
      </c>
      <c r="H48" s="64">
        <v>1200</v>
      </c>
      <c r="I48" s="64"/>
      <c r="J48" s="64">
        <v>0</v>
      </c>
      <c r="K48" s="64">
        <v>0</v>
      </c>
      <c r="L48" s="67">
        <f t="shared" si="7"/>
        <v>27200</v>
      </c>
      <c r="M48" s="64">
        <v>27200</v>
      </c>
      <c r="N48" s="66">
        <f>SUM(M48+(D48*1.44%))</f>
        <v>27200</v>
      </c>
    </row>
    <row r="49" spans="1:16" ht="42" customHeight="1" x14ac:dyDescent="0.25">
      <c r="A49" s="75">
        <v>3299</v>
      </c>
      <c r="B49" s="95" t="s">
        <v>29</v>
      </c>
      <c r="C49" s="64">
        <v>0</v>
      </c>
      <c r="D49" s="64">
        <v>82735</v>
      </c>
      <c r="E49" s="64">
        <v>18000</v>
      </c>
      <c r="F49" s="64">
        <v>0</v>
      </c>
      <c r="G49" s="64">
        <v>0</v>
      </c>
      <c r="H49" s="64">
        <v>458500</v>
      </c>
      <c r="I49" s="64">
        <v>85000</v>
      </c>
      <c r="J49" s="64">
        <v>0</v>
      </c>
      <c r="K49" s="64">
        <v>0</v>
      </c>
      <c r="L49" s="67">
        <f t="shared" si="7"/>
        <v>644235</v>
      </c>
      <c r="M49" s="64">
        <v>644235</v>
      </c>
      <c r="N49" s="66">
        <v>644235</v>
      </c>
    </row>
    <row r="50" spans="1:16" ht="27" customHeight="1" x14ac:dyDescent="0.25">
      <c r="A50" s="73">
        <v>34</v>
      </c>
      <c r="B50" s="101" t="s">
        <v>22</v>
      </c>
      <c r="C50" s="70">
        <f t="shared" ref="C50:K50" si="16">SUM(C51)</f>
        <v>0</v>
      </c>
      <c r="D50" s="70">
        <f>SUM(D51)</f>
        <v>8271</v>
      </c>
      <c r="E50" s="70">
        <f t="shared" si="16"/>
        <v>0</v>
      </c>
      <c r="F50" s="70">
        <f t="shared" si="16"/>
        <v>0</v>
      </c>
      <c r="G50" s="70">
        <v>0</v>
      </c>
      <c r="H50" s="70">
        <f>SUM(H51)</f>
        <v>15900</v>
      </c>
      <c r="I50" s="70">
        <f t="shared" ref="I50:J50" si="17">SUM(I51)</f>
        <v>0</v>
      </c>
      <c r="J50" s="70">
        <f t="shared" si="17"/>
        <v>0</v>
      </c>
      <c r="K50" s="70">
        <f t="shared" si="16"/>
        <v>0</v>
      </c>
      <c r="L50" s="65">
        <f t="shared" si="7"/>
        <v>24171</v>
      </c>
      <c r="M50" s="70">
        <f>SUM(M51)</f>
        <v>24291.756599999997</v>
      </c>
      <c r="N50" s="70">
        <f>SUM(N51)</f>
        <v>24410.859</v>
      </c>
    </row>
    <row r="51" spans="1:16" ht="24.75" customHeight="1" x14ac:dyDescent="0.25">
      <c r="A51" s="73">
        <v>343</v>
      </c>
      <c r="B51" s="97" t="s">
        <v>44</v>
      </c>
      <c r="C51" s="64">
        <f>SUM(C52:C54)</f>
        <v>0</v>
      </c>
      <c r="D51" s="64">
        <f t="shared" ref="D51:K51" si="18">SUM(D52:D54)</f>
        <v>8271</v>
      </c>
      <c r="E51" s="64">
        <f t="shared" si="18"/>
        <v>0</v>
      </c>
      <c r="F51" s="64">
        <f t="shared" si="18"/>
        <v>0</v>
      </c>
      <c r="G51" s="64">
        <v>0</v>
      </c>
      <c r="H51" s="64">
        <f t="shared" si="18"/>
        <v>15900</v>
      </c>
      <c r="I51" s="64">
        <f t="shared" si="18"/>
        <v>0</v>
      </c>
      <c r="J51" s="64">
        <f t="shared" si="18"/>
        <v>0</v>
      </c>
      <c r="K51" s="64">
        <f t="shared" si="18"/>
        <v>0</v>
      </c>
      <c r="L51" s="67">
        <f t="shared" si="7"/>
        <v>24171</v>
      </c>
      <c r="M51" s="67">
        <f>SUM(M52+M53+M54)</f>
        <v>24291.756599999997</v>
      </c>
      <c r="N51" s="67">
        <f>SUM(N52+N53+N54)</f>
        <v>24410.859</v>
      </c>
    </row>
    <row r="52" spans="1:16" ht="26.25" customHeight="1" x14ac:dyDescent="0.25">
      <c r="A52" s="75">
        <v>3431</v>
      </c>
      <c r="B52" s="95" t="s">
        <v>34</v>
      </c>
      <c r="C52" s="64">
        <v>0</v>
      </c>
      <c r="D52" s="64">
        <v>3899</v>
      </c>
      <c r="E52" s="64">
        <v>0</v>
      </c>
      <c r="F52" s="64">
        <v>0</v>
      </c>
      <c r="G52" s="64">
        <v>0</v>
      </c>
      <c r="H52" s="64">
        <v>15500</v>
      </c>
      <c r="I52" s="64">
        <v>0</v>
      </c>
      <c r="J52" s="64">
        <v>0</v>
      </c>
      <c r="K52" s="64">
        <v>0</v>
      </c>
      <c r="L52" s="67">
        <f t="shared" si="7"/>
        <v>19399</v>
      </c>
      <c r="M52" s="64">
        <f>SUM(L52+(D52*1.46%))</f>
        <v>19455.9254</v>
      </c>
      <c r="N52" s="66">
        <f>SUM(M52+(D52*1.44%))</f>
        <v>19512.071</v>
      </c>
    </row>
    <row r="53" spans="1:16" ht="24.75" customHeight="1" x14ac:dyDescent="0.25">
      <c r="A53" s="75">
        <v>3433</v>
      </c>
      <c r="B53" s="95" t="s">
        <v>23</v>
      </c>
      <c r="C53" s="64">
        <v>0</v>
      </c>
      <c r="D53" s="64">
        <v>2836</v>
      </c>
      <c r="E53" s="64">
        <v>0</v>
      </c>
      <c r="F53" s="64">
        <v>0</v>
      </c>
      <c r="G53" s="64">
        <v>0</v>
      </c>
      <c r="H53" s="64">
        <v>200</v>
      </c>
      <c r="I53" s="64">
        <v>0</v>
      </c>
      <c r="J53" s="64">
        <v>0</v>
      </c>
      <c r="K53" s="64">
        <v>0</v>
      </c>
      <c r="L53" s="67">
        <f t="shared" si="7"/>
        <v>3036</v>
      </c>
      <c r="M53" s="64">
        <f>SUM(L53+(D53*1.46%))</f>
        <v>3077.4056</v>
      </c>
      <c r="N53" s="66">
        <f>SUM(M53+(D53*1.44%))</f>
        <v>3118.2440000000001</v>
      </c>
      <c r="P53" s="2"/>
    </row>
    <row r="54" spans="1:16" ht="50.25" customHeight="1" x14ac:dyDescent="0.25">
      <c r="A54" s="75">
        <v>3434</v>
      </c>
      <c r="B54" s="95" t="s">
        <v>24</v>
      </c>
      <c r="C54" s="64">
        <v>0</v>
      </c>
      <c r="D54" s="64">
        <v>1536</v>
      </c>
      <c r="E54" s="64">
        <v>0</v>
      </c>
      <c r="F54" s="64">
        <v>0</v>
      </c>
      <c r="G54" s="64">
        <v>0</v>
      </c>
      <c r="H54" s="64">
        <v>200</v>
      </c>
      <c r="I54" s="64">
        <v>0</v>
      </c>
      <c r="J54" s="64">
        <v>0</v>
      </c>
      <c r="K54" s="64">
        <v>0</v>
      </c>
      <c r="L54" s="67">
        <f t="shared" si="7"/>
        <v>1736</v>
      </c>
      <c r="M54" s="64">
        <f>SUM(L54+(D54*1.46%))</f>
        <v>1758.4256</v>
      </c>
      <c r="N54" s="66">
        <f>SUM(M54+(D54*1.44%))</f>
        <v>1780.5440000000001</v>
      </c>
    </row>
    <row r="55" spans="1:16" ht="39.75" customHeight="1" x14ac:dyDescent="0.25">
      <c r="A55" s="76">
        <v>4</v>
      </c>
      <c r="B55" s="96" t="s">
        <v>100</v>
      </c>
      <c r="C55" s="65">
        <f t="shared" ref="C55:K55" si="19">SUM(C56)</f>
        <v>0</v>
      </c>
      <c r="D55" s="65">
        <f t="shared" si="19"/>
        <v>14000</v>
      </c>
      <c r="E55" s="65">
        <f t="shared" si="19"/>
        <v>14000</v>
      </c>
      <c r="F55" s="65">
        <f t="shared" si="19"/>
        <v>180120</v>
      </c>
      <c r="G55" s="65">
        <f t="shared" si="19"/>
        <v>6000</v>
      </c>
      <c r="H55" s="65">
        <f t="shared" si="19"/>
        <v>537500</v>
      </c>
      <c r="I55" s="65">
        <f t="shared" si="19"/>
        <v>0</v>
      </c>
      <c r="J55" s="65">
        <f t="shared" si="19"/>
        <v>0</v>
      </c>
      <c r="K55" s="65">
        <f t="shared" si="19"/>
        <v>2000</v>
      </c>
      <c r="L55" s="65">
        <f>SUM(L56)</f>
        <v>753620</v>
      </c>
      <c r="M55" s="65">
        <f>SUM(M56)</f>
        <v>753620</v>
      </c>
      <c r="N55" s="65">
        <f>SUM(N56)</f>
        <v>753620</v>
      </c>
    </row>
    <row r="56" spans="1:16" ht="48.75" x14ac:dyDescent="0.25">
      <c r="A56" s="72">
        <v>42</v>
      </c>
      <c r="B56" s="100" t="s">
        <v>32</v>
      </c>
      <c r="C56" s="65">
        <f t="shared" ref="C56:K56" si="20">SUM(C57+C59+C65)</f>
        <v>0</v>
      </c>
      <c r="D56" s="65">
        <f t="shared" si="20"/>
        <v>14000</v>
      </c>
      <c r="E56" s="65">
        <f t="shared" si="20"/>
        <v>14000</v>
      </c>
      <c r="F56" s="65">
        <f t="shared" si="20"/>
        <v>180120</v>
      </c>
      <c r="G56" s="65">
        <f>SUM(G57+G59+G65)</f>
        <v>6000</v>
      </c>
      <c r="H56" s="65">
        <f>SUM(H57+H59+H65)</f>
        <v>537500</v>
      </c>
      <c r="I56" s="65">
        <f t="shared" ref="I56:J56" si="21">SUM(I57+I59+I65)</f>
        <v>0</v>
      </c>
      <c r="J56" s="65">
        <f t="shared" si="21"/>
        <v>0</v>
      </c>
      <c r="K56" s="65">
        <f t="shared" si="20"/>
        <v>2000</v>
      </c>
      <c r="L56" s="65">
        <f t="shared" ref="L56:L66" si="22">SUM(C56:K56)</f>
        <v>753620</v>
      </c>
      <c r="M56" s="65">
        <f>SUM(M57+M59+M65)</f>
        <v>753620</v>
      </c>
      <c r="N56" s="65">
        <f>SUM(N57+N59+N65)</f>
        <v>753620</v>
      </c>
    </row>
    <row r="57" spans="1:16" ht="24.75" x14ac:dyDescent="0.25">
      <c r="A57" s="73">
        <v>421</v>
      </c>
      <c r="B57" s="97" t="s">
        <v>45</v>
      </c>
      <c r="C57" s="70">
        <f t="shared" ref="C57:K57" si="23">SUM(C58)</f>
        <v>0</v>
      </c>
      <c r="D57" s="70">
        <f t="shared" si="23"/>
        <v>0</v>
      </c>
      <c r="E57" s="70">
        <f t="shared" si="23"/>
        <v>0</v>
      </c>
      <c r="F57" s="70">
        <f t="shared" si="23"/>
        <v>50000</v>
      </c>
      <c r="G57" s="70">
        <v>0</v>
      </c>
      <c r="H57" s="70">
        <f t="shared" si="23"/>
        <v>235000</v>
      </c>
      <c r="I57" s="70">
        <f t="shared" si="23"/>
        <v>0</v>
      </c>
      <c r="J57" s="70">
        <f t="shared" si="23"/>
        <v>0</v>
      </c>
      <c r="K57" s="70">
        <f t="shared" si="23"/>
        <v>0</v>
      </c>
      <c r="L57" s="65">
        <f t="shared" si="22"/>
        <v>285000</v>
      </c>
      <c r="M57" s="70">
        <v>285000</v>
      </c>
      <c r="N57" s="74">
        <v>285000</v>
      </c>
    </row>
    <row r="58" spans="1:16" ht="24.75" x14ac:dyDescent="0.25">
      <c r="A58" s="75">
        <v>4212</v>
      </c>
      <c r="B58" s="95" t="s">
        <v>25</v>
      </c>
      <c r="C58" s="64"/>
      <c r="D58" s="64">
        <v>0</v>
      </c>
      <c r="E58" s="64">
        <v>0</v>
      </c>
      <c r="F58" s="64">
        <v>50000</v>
      </c>
      <c r="G58" s="64">
        <v>0</v>
      </c>
      <c r="H58" s="64">
        <v>235000</v>
      </c>
      <c r="I58" s="64">
        <v>0</v>
      </c>
      <c r="J58" s="64">
        <v>0</v>
      </c>
      <c r="K58" s="64">
        <v>0</v>
      </c>
      <c r="L58" s="67">
        <f t="shared" si="22"/>
        <v>285000</v>
      </c>
      <c r="M58" s="64">
        <v>285000</v>
      </c>
      <c r="N58" s="66">
        <v>285000</v>
      </c>
    </row>
    <row r="59" spans="1:16" ht="24.75" x14ac:dyDescent="0.25">
      <c r="A59" s="76">
        <v>422</v>
      </c>
      <c r="B59" s="95" t="s">
        <v>46</v>
      </c>
      <c r="C59" s="70">
        <f t="shared" ref="C59:K59" si="24">SUM(C60:C64)</f>
        <v>0</v>
      </c>
      <c r="D59" s="70">
        <f t="shared" si="24"/>
        <v>0</v>
      </c>
      <c r="E59" s="70">
        <f t="shared" si="24"/>
        <v>0</v>
      </c>
      <c r="F59" s="70">
        <f t="shared" si="24"/>
        <v>130120</v>
      </c>
      <c r="G59" s="70">
        <v>0</v>
      </c>
      <c r="H59" s="70">
        <f>SUM(H60:H64)</f>
        <v>292500</v>
      </c>
      <c r="I59" s="70">
        <f>SUM(I60:I64)</f>
        <v>0</v>
      </c>
      <c r="J59" s="70">
        <f>SUM(J60:J64)</f>
        <v>0</v>
      </c>
      <c r="K59" s="70">
        <f t="shared" si="24"/>
        <v>0</v>
      </c>
      <c r="L59" s="65">
        <f t="shared" si="22"/>
        <v>422620</v>
      </c>
      <c r="M59" s="70">
        <f>SUM(M60:M64)</f>
        <v>422620</v>
      </c>
      <c r="N59" s="70">
        <f>SUM(N60:N64)</f>
        <v>422620</v>
      </c>
    </row>
    <row r="60" spans="1:16" ht="36.75" x14ac:dyDescent="0.25">
      <c r="A60" s="75">
        <v>4221</v>
      </c>
      <c r="B60" s="95" t="s">
        <v>26</v>
      </c>
      <c r="C60" s="64">
        <v>0</v>
      </c>
      <c r="D60" s="64">
        <v>0</v>
      </c>
      <c r="E60" s="64">
        <v>0</v>
      </c>
      <c r="F60" s="64">
        <v>120500</v>
      </c>
      <c r="G60" s="64">
        <v>0</v>
      </c>
      <c r="H60" s="64">
        <v>252500</v>
      </c>
      <c r="I60" s="64">
        <v>0</v>
      </c>
      <c r="J60" s="64">
        <v>0</v>
      </c>
      <c r="K60" s="64">
        <v>0</v>
      </c>
      <c r="L60" s="67">
        <f t="shared" si="22"/>
        <v>373000</v>
      </c>
      <c r="M60" s="64">
        <v>373000</v>
      </c>
      <c r="N60" s="66">
        <v>373000</v>
      </c>
    </row>
    <row r="61" spans="1:16" ht="24.75" x14ac:dyDescent="0.25">
      <c r="A61" s="75">
        <v>4222</v>
      </c>
      <c r="B61" s="95" t="s">
        <v>53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7">
        <f t="shared" si="22"/>
        <v>0</v>
      </c>
      <c r="M61" s="64">
        <v>0</v>
      </c>
      <c r="N61" s="66">
        <v>0</v>
      </c>
    </row>
    <row r="62" spans="1:16" ht="24.75" x14ac:dyDescent="0.25">
      <c r="A62" s="75">
        <v>4224</v>
      </c>
      <c r="B62" s="95" t="s">
        <v>47</v>
      </c>
      <c r="C62" s="64">
        <v>0</v>
      </c>
      <c r="D62" s="64">
        <v>0</v>
      </c>
      <c r="E62" s="64">
        <v>0</v>
      </c>
      <c r="F62" s="64">
        <v>9620</v>
      </c>
      <c r="G62" s="64">
        <v>0</v>
      </c>
      <c r="H62" s="64">
        <v>40000</v>
      </c>
      <c r="I62" s="64">
        <v>0</v>
      </c>
      <c r="J62" s="64">
        <v>0</v>
      </c>
      <c r="K62" s="64">
        <v>0</v>
      </c>
      <c r="L62" s="67">
        <f t="shared" si="22"/>
        <v>49620</v>
      </c>
      <c r="M62" s="64">
        <v>49620</v>
      </c>
      <c r="N62" s="66">
        <v>49620</v>
      </c>
    </row>
    <row r="63" spans="1:16" ht="24.75" x14ac:dyDescent="0.25">
      <c r="A63" s="75">
        <v>4226</v>
      </c>
      <c r="B63" s="95" t="s">
        <v>78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7">
        <f t="shared" si="22"/>
        <v>0</v>
      </c>
      <c r="M63" s="64">
        <v>0</v>
      </c>
      <c r="N63" s="66">
        <v>0</v>
      </c>
    </row>
    <row r="64" spans="1:16" ht="24.75" x14ac:dyDescent="0.25">
      <c r="A64" s="75">
        <v>4223</v>
      </c>
      <c r="B64" s="95" t="s">
        <v>54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7">
        <f t="shared" si="22"/>
        <v>0</v>
      </c>
      <c r="M64" s="64">
        <v>0</v>
      </c>
      <c r="N64" s="66">
        <v>0</v>
      </c>
    </row>
    <row r="65" spans="1:14" x14ac:dyDescent="0.25">
      <c r="A65" s="76">
        <v>424</v>
      </c>
      <c r="B65" s="95" t="s">
        <v>27</v>
      </c>
      <c r="C65" s="70">
        <f t="shared" ref="C65:N65" si="25">SUM(C66)</f>
        <v>0</v>
      </c>
      <c r="D65" s="70">
        <f t="shared" si="25"/>
        <v>14000</v>
      </c>
      <c r="E65" s="70">
        <f t="shared" si="25"/>
        <v>14000</v>
      </c>
      <c r="F65" s="70">
        <f t="shared" si="25"/>
        <v>0</v>
      </c>
      <c r="G65" s="70">
        <f t="shared" si="25"/>
        <v>6000</v>
      </c>
      <c r="H65" s="70">
        <f t="shared" si="25"/>
        <v>10000</v>
      </c>
      <c r="I65" s="70">
        <f t="shared" si="25"/>
        <v>0</v>
      </c>
      <c r="J65" s="70">
        <f t="shared" si="25"/>
        <v>0</v>
      </c>
      <c r="K65" s="70">
        <f t="shared" si="25"/>
        <v>2000</v>
      </c>
      <c r="L65" s="65">
        <f t="shared" si="22"/>
        <v>46000</v>
      </c>
      <c r="M65" s="70">
        <f t="shared" si="25"/>
        <v>46000</v>
      </c>
      <c r="N65" s="70">
        <f t="shared" si="25"/>
        <v>46000</v>
      </c>
    </row>
    <row r="66" spans="1:14" x14ac:dyDescent="0.25">
      <c r="A66" s="75">
        <v>4241</v>
      </c>
      <c r="B66" s="95" t="s">
        <v>27</v>
      </c>
      <c r="C66" s="64"/>
      <c r="D66" s="64">
        <v>14000</v>
      </c>
      <c r="E66" s="64">
        <v>14000</v>
      </c>
      <c r="F66" s="64">
        <v>0</v>
      </c>
      <c r="G66" s="64">
        <v>6000</v>
      </c>
      <c r="H66" s="64">
        <v>10000</v>
      </c>
      <c r="I66" s="64"/>
      <c r="J66" s="64"/>
      <c r="K66" s="64">
        <v>2000</v>
      </c>
      <c r="L66" s="65">
        <f t="shared" si="22"/>
        <v>46000</v>
      </c>
      <c r="M66" s="64">
        <v>46000</v>
      </c>
      <c r="N66" s="66">
        <v>46000</v>
      </c>
    </row>
    <row r="67" spans="1:14" x14ac:dyDescent="0.25">
      <c r="A67" s="51"/>
      <c r="B67" s="98" t="s">
        <v>52</v>
      </c>
      <c r="C67" s="52">
        <f t="shared" ref="C67:K67" si="26">SUM(C56+C50+C20+C10)</f>
        <v>15212393.384</v>
      </c>
      <c r="D67" s="52">
        <f t="shared" si="26"/>
        <v>1794594</v>
      </c>
      <c r="E67" s="52">
        <f t="shared" si="26"/>
        <v>422000</v>
      </c>
      <c r="F67" s="52">
        <f t="shared" si="26"/>
        <v>180120</v>
      </c>
      <c r="G67" s="52">
        <f>SUM(G9+G55)</f>
        <v>6000</v>
      </c>
      <c r="H67" s="52">
        <f t="shared" si="26"/>
        <v>4000248</v>
      </c>
      <c r="I67" s="52">
        <f t="shared" si="26"/>
        <v>111000</v>
      </c>
      <c r="J67" s="52">
        <f t="shared" si="26"/>
        <v>142000</v>
      </c>
      <c r="K67" s="52">
        <f t="shared" si="26"/>
        <v>2000</v>
      </c>
      <c r="L67" s="53">
        <f>SUM(L55+L9)</f>
        <v>21870355.384</v>
      </c>
      <c r="M67" s="53">
        <f>SUM(M55+M9)</f>
        <v>21875589.018600002</v>
      </c>
      <c r="N67" s="53">
        <f>SUM(N55+N9)</f>
        <v>21880886.807399999</v>
      </c>
    </row>
    <row r="68" spans="1:14" ht="15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4" ht="15" x14ac:dyDescent="0.25">
      <c r="A69" s="82" t="s">
        <v>65</v>
      </c>
      <c r="B69" s="82" t="s">
        <v>96</v>
      </c>
      <c r="C69" s="82"/>
      <c r="D69" s="12"/>
      <c r="E69" s="12"/>
      <c r="F69" s="12"/>
      <c r="G69" s="12"/>
      <c r="H69" s="12"/>
      <c r="I69" s="12"/>
      <c r="J69" s="12"/>
      <c r="K69" s="12"/>
      <c r="L69" s="12"/>
    </row>
    <row r="70" spans="1:14" ht="15" x14ac:dyDescent="0.25">
      <c r="A70" s="83" t="s">
        <v>66</v>
      </c>
      <c r="B70" s="82" t="s">
        <v>97</v>
      </c>
      <c r="C70" s="82"/>
      <c r="D70" s="12"/>
      <c r="E70" s="12"/>
      <c r="F70" s="12"/>
      <c r="G70" s="12"/>
      <c r="H70" s="12"/>
      <c r="I70" s="12"/>
      <c r="J70" s="12"/>
      <c r="K70" s="12"/>
      <c r="L70" s="12"/>
    </row>
    <row r="71" spans="1:14" ht="15" x14ac:dyDescent="0.25">
      <c r="A71" s="83"/>
      <c r="B71" s="82"/>
      <c r="C71" s="82"/>
      <c r="D71" s="12"/>
      <c r="E71" s="12"/>
      <c r="F71" s="12"/>
      <c r="G71" s="12"/>
      <c r="H71" s="12"/>
      <c r="I71" s="12"/>
      <c r="J71" s="12"/>
      <c r="K71" s="12"/>
      <c r="L71" s="12"/>
    </row>
    <row r="72" spans="1:14" ht="15" x14ac:dyDescent="0.25">
      <c r="A72" s="84"/>
      <c r="B72" s="85"/>
      <c r="C72" s="85"/>
      <c r="D72" s="13" t="s">
        <v>63</v>
      </c>
      <c r="E72" s="14"/>
      <c r="F72" s="14"/>
      <c r="G72" s="14"/>
      <c r="H72" s="15" t="s">
        <v>28</v>
      </c>
      <c r="I72" s="15"/>
      <c r="J72" s="15"/>
      <c r="K72" s="103" t="s">
        <v>82</v>
      </c>
      <c r="L72" s="103"/>
    </row>
    <row r="73" spans="1:14" ht="15" x14ac:dyDescent="0.25">
      <c r="A73" s="104" t="s">
        <v>98</v>
      </c>
      <c r="B73" s="104"/>
      <c r="C73" s="85"/>
      <c r="D73" s="13"/>
      <c r="E73" s="13"/>
      <c r="F73" s="13"/>
      <c r="G73" s="57"/>
      <c r="H73" s="13"/>
      <c r="I73" s="13"/>
      <c r="J73" s="13"/>
      <c r="K73" s="13"/>
      <c r="L73" s="13"/>
    </row>
    <row r="74" spans="1:14" ht="15" x14ac:dyDescent="0.25">
      <c r="A74" s="86"/>
      <c r="B74" s="85"/>
      <c r="C74" s="85"/>
      <c r="D74" s="13" t="s">
        <v>64</v>
      </c>
      <c r="E74" s="13"/>
      <c r="F74" s="13"/>
      <c r="G74" s="57"/>
      <c r="H74" s="13"/>
      <c r="I74" s="13"/>
      <c r="J74" s="13"/>
      <c r="K74" s="57" t="s">
        <v>70</v>
      </c>
      <c r="L74" s="13"/>
    </row>
    <row r="75" spans="1:14" ht="15" x14ac:dyDescent="0.25">
      <c r="A75" s="16"/>
      <c r="B75" s="13"/>
      <c r="C75" s="13"/>
      <c r="D75" s="13"/>
      <c r="E75" s="13"/>
      <c r="F75" s="13"/>
      <c r="G75" s="57"/>
      <c r="H75" s="13"/>
      <c r="I75" s="13"/>
      <c r="J75" s="13"/>
      <c r="K75" s="103"/>
      <c r="L75" s="103"/>
    </row>
    <row r="76" spans="1:14" ht="15" x14ac:dyDescent="0.25">
      <c r="A76" s="16"/>
      <c r="B76" s="13"/>
      <c r="C76" s="13"/>
      <c r="D76" s="13"/>
      <c r="E76" s="13"/>
      <c r="F76" s="13"/>
      <c r="G76" s="57"/>
      <c r="H76" s="13"/>
      <c r="I76" s="13"/>
      <c r="J76" s="13"/>
      <c r="K76" s="13"/>
      <c r="L76" s="13"/>
    </row>
    <row r="77" spans="1:14" x14ac:dyDescent="0.25">
      <c r="A77" s="5"/>
      <c r="B77" s="3"/>
      <c r="C77" s="3"/>
      <c r="D77" s="3"/>
      <c r="E77" s="3"/>
      <c r="F77" s="10"/>
      <c r="G77" s="10"/>
      <c r="H77" s="3"/>
      <c r="I77" s="10"/>
      <c r="J77" s="10"/>
      <c r="K77" s="3"/>
      <c r="L77" s="3"/>
    </row>
    <row r="78" spans="1:14" x14ac:dyDescent="0.25">
      <c r="A78" s="5"/>
      <c r="B78" s="3"/>
      <c r="C78" s="3"/>
      <c r="D78" s="3"/>
      <c r="E78" s="3"/>
      <c r="F78" s="10"/>
      <c r="G78" s="10"/>
      <c r="H78" s="3"/>
      <c r="I78" s="10"/>
      <c r="J78" s="10"/>
      <c r="K78" s="3"/>
      <c r="L78" s="3"/>
    </row>
    <row r="79" spans="1:14" x14ac:dyDescent="0.25">
      <c r="A79" s="5"/>
      <c r="B79" s="3"/>
      <c r="C79" s="3"/>
      <c r="D79" s="3"/>
      <c r="E79" s="3"/>
      <c r="F79" s="10"/>
      <c r="G79" s="80"/>
      <c r="H79" s="80"/>
      <c r="I79" s="10"/>
      <c r="J79" s="10"/>
      <c r="K79" s="3"/>
      <c r="L79" s="3"/>
    </row>
    <row r="80" spans="1:14" x14ac:dyDescent="0.25">
      <c r="G80" s="81"/>
      <c r="H80" s="81"/>
    </row>
    <row r="81" spans="7:8" x14ac:dyDescent="0.25">
      <c r="G81" s="81"/>
      <c r="H81" s="81"/>
    </row>
    <row r="82" spans="7:8" x14ac:dyDescent="0.25">
      <c r="G82" s="81"/>
      <c r="H82" s="81"/>
    </row>
    <row r="83" spans="7:8" x14ac:dyDescent="0.25">
      <c r="G83" s="81"/>
      <c r="H83" s="81"/>
    </row>
    <row r="84" spans="7:8" x14ac:dyDescent="0.25">
      <c r="G84" s="81"/>
      <c r="H84" s="81"/>
    </row>
  </sheetData>
  <mergeCells count="5">
    <mergeCell ref="C2:O2"/>
    <mergeCell ref="K75:L75"/>
    <mergeCell ref="K72:L72"/>
    <mergeCell ref="A73:B73"/>
    <mergeCell ref="B1:M1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K16" sqref="K16"/>
    </sheetView>
  </sheetViews>
  <sheetFormatPr defaultRowHeight="15" x14ac:dyDescent="0.25"/>
  <cols>
    <col min="4" max="4" width="30.85546875" customWidth="1"/>
    <col min="5" max="5" width="22" customWidth="1"/>
    <col min="6" max="6" width="21.42578125" customWidth="1"/>
    <col min="7" max="7" width="21.140625" customWidth="1"/>
  </cols>
  <sheetData>
    <row r="1" spans="1:17" ht="23.25" x14ac:dyDescent="0.35">
      <c r="A1" s="23"/>
      <c r="B1" s="23"/>
      <c r="C1" s="23"/>
      <c r="D1" s="105" t="s">
        <v>83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" thickBot="1" x14ac:dyDescent="0.4">
      <c r="A2" s="24" t="s">
        <v>67</v>
      </c>
      <c r="B2" s="25"/>
      <c r="C2" s="25"/>
      <c r="D2" s="25"/>
      <c r="E2" s="2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5.5" customHeight="1" x14ac:dyDescent="0.35">
      <c r="A3" s="27" t="s">
        <v>68</v>
      </c>
      <c r="B3" s="23"/>
      <c r="C3" s="27" t="s">
        <v>69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6.25" customHeight="1" x14ac:dyDescent="0.35">
      <c r="A4" s="28" t="s">
        <v>51</v>
      </c>
      <c r="B4" s="23"/>
      <c r="C4" s="23"/>
      <c r="D4" s="23"/>
      <c r="E4" s="29">
        <v>2019</v>
      </c>
      <c r="F4" s="29">
        <v>2020</v>
      </c>
      <c r="G4" s="29">
        <v>2021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35">
      <c r="A5" s="23"/>
      <c r="B5" s="30">
        <v>6361</v>
      </c>
      <c r="C5" s="17" t="s">
        <v>57</v>
      </c>
      <c r="D5" s="18"/>
      <c r="E5" s="44">
        <v>15212393</v>
      </c>
      <c r="F5" s="44">
        <v>15212393</v>
      </c>
      <c r="G5" s="44">
        <v>15212393</v>
      </c>
      <c r="H5" s="31"/>
      <c r="I5" s="31"/>
      <c r="J5" s="23"/>
      <c r="K5" s="23"/>
      <c r="L5" s="23"/>
      <c r="M5" s="23"/>
      <c r="N5" s="23"/>
      <c r="O5" s="23"/>
      <c r="P5" s="23"/>
      <c r="Q5" s="23"/>
    </row>
    <row r="6" spans="1:17" ht="23.25" x14ac:dyDescent="0.35">
      <c r="A6" s="23"/>
      <c r="B6" s="30">
        <v>6413</v>
      </c>
      <c r="C6" s="17" t="s">
        <v>73</v>
      </c>
      <c r="D6" s="18"/>
      <c r="E6" s="44">
        <v>248</v>
      </c>
      <c r="F6" s="44">
        <v>248</v>
      </c>
      <c r="G6" s="44">
        <v>248</v>
      </c>
      <c r="H6" s="31"/>
      <c r="I6" s="31"/>
      <c r="J6" s="23"/>
      <c r="K6" s="23"/>
      <c r="L6" s="23"/>
      <c r="M6" s="23"/>
      <c r="N6" s="23"/>
      <c r="O6" s="23"/>
      <c r="P6" s="23"/>
      <c r="Q6" s="23"/>
    </row>
    <row r="7" spans="1:17" ht="23.25" x14ac:dyDescent="0.35">
      <c r="A7" s="23"/>
      <c r="B7" s="30">
        <v>6615</v>
      </c>
      <c r="C7" s="17" t="s">
        <v>81</v>
      </c>
      <c r="D7" s="18"/>
      <c r="E7" s="44">
        <v>422000</v>
      </c>
      <c r="F7" s="44">
        <v>422000</v>
      </c>
      <c r="G7" s="44">
        <v>422000</v>
      </c>
      <c r="H7" s="31"/>
      <c r="I7" s="31"/>
      <c r="J7" s="23"/>
      <c r="K7" s="23"/>
      <c r="L7" s="23"/>
      <c r="M7" s="23"/>
      <c r="N7" s="23"/>
      <c r="O7" s="23"/>
      <c r="P7" s="23"/>
      <c r="Q7" s="23"/>
    </row>
    <row r="8" spans="1:17" ht="23.25" x14ac:dyDescent="0.35">
      <c r="A8" s="23"/>
      <c r="B8" s="30">
        <v>6526</v>
      </c>
      <c r="C8" s="17" t="s">
        <v>92</v>
      </c>
      <c r="D8" s="18"/>
      <c r="E8" s="44">
        <v>6000</v>
      </c>
      <c r="F8" s="44">
        <v>6000</v>
      </c>
      <c r="G8" s="44">
        <v>6000</v>
      </c>
      <c r="H8" s="31"/>
      <c r="I8" s="31"/>
      <c r="J8" s="23"/>
      <c r="K8" s="23"/>
      <c r="L8" s="23"/>
      <c r="M8" s="23"/>
      <c r="N8" s="23"/>
      <c r="O8" s="23"/>
      <c r="P8" s="23"/>
      <c r="Q8" s="23"/>
    </row>
    <row r="9" spans="1:17" ht="23.25" x14ac:dyDescent="0.35">
      <c r="A9" s="23"/>
      <c r="B9" s="30">
        <v>6526</v>
      </c>
      <c r="C9" s="17" t="s">
        <v>58</v>
      </c>
      <c r="D9" s="18"/>
      <c r="E9" s="44">
        <v>4000000</v>
      </c>
      <c r="F9" s="44">
        <v>4000000</v>
      </c>
      <c r="G9" s="44">
        <v>4000000</v>
      </c>
      <c r="H9" s="31"/>
      <c r="I9" s="31"/>
      <c r="J9" s="23"/>
      <c r="K9" s="23"/>
      <c r="L9" s="23"/>
      <c r="M9" s="23"/>
      <c r="N9" s="23"/>
      <c r="O9" s="23"/>
      <c r="P9" s="23"/>
      <c r="Q9" s="23"/>
    </row>
    <row r="10" spans="1:17" ht="23.25" x14ac:dyDescent="0.35">
      <c r="A10" s="23"/>
      <c r="B10" s="78">
        <v>6631</v>
      </c>
      <c r="C10" s="17" t="s">
        <v>94</v>
      </c>
      <c r="D10" s="18"/>
      <c r="E10" s="44">
        <v>142000</v>
      </c>
      <c r="F10" s="44">
        <v>142000</v>
      </c>
      <c r="G10" s="44">
        <v>142000</v>
      </c>
      <c r="H10" s="31"/>
      <c r="I10" s="31"/>
      <c r="J10" s="23"/>
      <c r="K10" s="23"/>
      <c r="L10" s="23"/>
      <c r="M10" s="23"/>
      <c r="N10" s="23"/>
      <c r="O10" s="23"/>
      <c r="P10" s="23"/>
      <c r="Q10" s="23"/>
    </row>
    <row r="11" spans="1:17" ht="23.25" x14ac:dyDescent="0.35">
      <c r="A11" s="23"/>
      <c r="B11" s="32">
        <v>6631</v>
      </c>
      <c r="C11" s="17" t="s">
        <v>95</v>
      </c>
      <c r="D11" s="18"/>
      <c r="E11" s="44">
        <v>111000</v>
      </c>
      <c r="F11" s="44">
        <v>111000</v>
      </c>
      <c r="G11" s="44">
        <v>111000</v>
      </c>
      <c r="H11" s="31"/>
      <c r="I11" s="31"/>
      <c r="J11" s="23"/>
      <c r="K11" s="23"/>
      <c r="L11" s="23"/>
      <c r="M11" s="23"/>
      <c r="N11" s="23"/>
      <c r="O11" s="23"/>
      <c r="P11" s="23"/>
      <c r="Q11" s="23"/>
    </row>
    <row r="12" spans="1:17" ht="23.25" x14ac:dyDescent="0.35">
      <c r="A12" s="23"/>
      <c r="B12" s="32">
        <v>6711</v>
      </c>
      <c r="C12" s="17" t="s">
        <v>60</v>
      </c>
      <c r="D12" s="18"/>
      <c r="E12" s="44">
        <v>1733094</v>
      </c>
      <c r="F12" s="44">
        <v>1738328</v>
      </c>
      <c r="G12" s="44">
        <v>1743626</v>
      </c>
      <c r="H12" s="31"/>
      <c r="I12" s="31"/>
      <c r="J12" s="23"/>
      <c r="K12" s="23"/>
      <c r="L12" s="23"/>
      <c r="M12" s="23"/>
      <c r="N12" s="23"/>
      <c r="O12" s="23"/>
      <c r="P12" s="23"/>
      <c r="Q12" s="23"/>
    </row>
    <row r="13" spans="1:17" ht="23.25" x14ac:dyDescent="0.35">
      <c r="A13" s="23"/>
      <c r="B13" s="32">
        <v>6711</v>
      </c>
      <c r="C13" s="19" t="s">
        <v>93</v>
      </c>
      <c r="D13" s="19"/>
      <c r="E13" s="44">
        <v>47500</v>
      </c>
      <c r="F13" s="44">
        <v>47500</v>
      </c>
      <c r="G13" s="44">
        <v>47500</v>
      </c>
      <c r="H13" s="31"/>
      <c r="I13" s="31"/>
      <c r="J13" s="23"/>
      <c r="K13" s="23"/>
      <c r="L13" s="23"/>
      <c r="M13" s="23"/>
      <c r="N13" s="23"/>
      <c r="O13" s="23"/>
      <c r="P13" s="23"/>
      <c r="Q13" s="23"/>
    </row>
    <row r="14" spans="1:17" ht="23.25" x14ac:dyDescent="0.35">
      <c r="A14" s="23"/>
      <c r="B14" s="32">
        <v>6712</v>
      </c>
      <c r="C14" s="19" t="s">
        <v>79</v>
      </c>
      <c r="D14" s="19"/>
      <c r="E14" s="44">
        <v>14000</v>
      </c>
      <c r="F14" s="44">
        <v>14000</v>
      </c>
      <c r="G14" s="44">
        <v>14000</v>
      </c>
      <c r="H14" s="31"/>
      <c r="I14" s="31"/>
      <c r="J14" s="23"/>
      <c r="K14" s="23"/>
      <c r="L14" s="23"/>
      <c r="M14" s="23"/>
      <c r="N14" s="23"/>
      <c r="O14" s="23"/>
      <c r="P14" s="23"/>
      <c r="Q14" s="23"/>
    </row>
    <row r="15" spans="1:17" ht="23.25" x14ac:dyDescent="0.35">
      <c r="A15" s="23"/>
      <c r="B15" s="32">
        <v>6831</v>
      </c>
      <c r="C15" s="19" t="s">
        <v>59</v>
      </c>
      <c r="D15" s="19"/>
      <c r="E15" s="44">
        <v>180120</v>
      </c>
      <c r="F15" s="44">
        <v>180120</v>
      </c>
      <c r="G15" s="44">
        <v>180120</v>
      </c>
      <c r="H15" s="31"/>
      <c r="I15" s="31"/>
      <c r="J15" s="23"/>
      <c r="K15" s="23"/>
      <c r="L15" s="23"/>
      <c r="M15" s="23"/>
      <c r="N15" s="23"/>
      <c r="O15" s="23"/>
      <c r="P15" s="23"/>
      <c r="Q15" s="23"/>
    </row>
    <row r="16" spans="1:17" ht="23.25" x14ac:dyDescent="0.35">
      <c r="A16" s="33"/>
      <c r="B16" s="35"/>
      <c r="C16" s="20" t="s">
        <v>77</v>
      </c>
      <c r="D16" s="20"/>
      <c r="E16" s="45"/>
      <c r="F16" s="45"/>
      <c r="G16" s="45"/>
      <c r="H16" s="31"/>
      <c r="I16" s="31"/>
      <c r="J16" s="33"/>
      <c r="K16" s="33"/>
      <c r="L16" s="33"/>
      <c r="M16" s="33"/>
      <c r="N16" s="33"/>
      <c r="O16" s="23"/>
      <c r="P16" s="23"/>
      <c r="Q16" s="23"/>
    </row>
    <row r="17" spans="1:17" ht="23.25" x14ac:dyDescent="0.35">
      <c r="A17" s="34"/>
      <c r="B17" s="38">
        <v>7211</v>
      </c>
      <c r="C17" s="21" t="s">
        <v>61</v>
      </c>
      <c r="D17" s="22"/>
      <c r="E17" s="46">
        <v>2000</v>
      </c>
      <c r="F17" s="47">
        <v>2000</v>
      </c>
      <c r="G17" s="46">
        <v>2000</v>
      </c>
      <c r="H17" s="36"/>
      <c r="I17" s="36"/>
      <c r="J17" s="34"/>
      <c r="K17" s="34"/>
      <c r="L17" s="34"/>
      <c r="M17" s="34"/>
      <c r="N17" s="34"/>
      <c r="O17" s="23"/>
      <c r="P17" s="23"/>
      <c r="Q17" s="23"/>
    </row>
    <row r="18" spans="1:17" ht="23.25" x14ac:dyDescent="0.35">
      <c r="A18" s="37"/>
      <c r="B18" s="26"/>
      <c r="C18" s="26"/>
      <c r="D18" s="26"/>
      <c r="E18" s="26">
        <f>SUM(E5:E17)</f>
        <v>21870355</v>
      </c>
      <c r="F18" s="42">
        <f>SUM(F5:F17)</f>
        <v>21875589</v>
      </c>
      <c r="G18" s="48">
        <f>SUM(G5:G17)</f>
        <v>21880887</v>
      </c>
      <c r="H18" s="39"/>
      <c r="I18" s="39"/>
      <c r="J18" s="40"/>
      <c r="K18" s="40"/>
      <c r="L18" s="40"/>
      <c r="M18" s="40"/>
      <c r="N18" s="40"/>
      <c r="O18" s="23"/>
      <c r="P18" s="23"/>
      <c r="Q18" s="23"/>
    </row>
    <row r="19" spans="1:17" ht="23.25" x14ac:dyDescent="0.35">
      <c r="A19" s="41"/>
      <c r="B19" s="39"/>
      <c r="C19" s="40"/>
      <c r="D19" s="40"/>
      <c r="E19" s="40"/>
      <c r="F19" s="40"/>
      <c r="G19" s="40"/>
      <c r="H19" s="43"/>
      <c r="I19" s="43"/>
      <c r="J19" s="40"/>
      <c r="K19" s="40"/>
      <c r="L19" s="40"/>
      <c r="M19" s="40"/>
      <c r="N19" s="40"/>
      <c r="O19" s="23"/>
      <c r="P19" s="23"/>
      <c r="Q19" s="23"/>
    </row>
    <row r="20" spans="1:17" ht="23.25" x14ac:dyDescent="0.35">
      <c r="A20" s="39"/>
      <c r="B20" s="43"/>
      <c r="C20" s="40"/>
      <c r="D20" s="40"/>
      <c r="E20" s="40"/>
      <c r="F20" s="40"/>
      <c r="G20" s="40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23.25" x14ac:dyDescent="0.35">
      <c r="A21" s="43"/>
      <c r="B21" s="34"/>
      <c r="C21" s="34"/>
      <c r="D21" s="34"/>
      <c r="E21" s="34"/>
      <c r="F21" s="34"/>
      <c r="G21" s="34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23.25" x14ac:dyDescent="0.35">
      <c r="A22" s="34"/>
      <c r="B22" s="23"/>
      <c r="C22" s="23"/>
      <c r="D22" s="6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23.25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3.25" x14ac:dyDescent="0.3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23.25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23.25" x14ac:dyDescent="0.35">
      <c r="A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</sheetData>
  <mergeCells count="1">
    <mergeCell ref="D1:Q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RASHODI 2019-2021</vt:lpstr>
      <vt:lpstr>PRIHODI 2019-2021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2018-12-14T06:35:35Z</cp:lastPrinted>
  <dcterms:created xsi:type="dcterms:W3CDTF">2016-12-12T11:39:54Z</dcterms:created>
  <dcterms:modified xsi:type="dcterms:W3CDTF">2019-01-08T08:55:49Z</dcterms:modified>
</cp:coreProperties>
</file>